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Dokumenti\VODOVODI\VOLAVLJE - JANČE\JN GOI-gradnja\Objava Volavlje-Jance\"/>
    </mc:Choice>
  </mc:AlternateContent>
  <bookViews>
    <workbookView xWindow="0" yWindow="0" windowWidth="19215" windowHeight="17250"/>
  </bookViews>
  <sheets>
    <sheet name="REKAPITULACIJA" sheetId="2" r:id="rId1"/>
    <sheet name="Povezovalni vodovod" sheetId="3" r:id="rId2"/>
    <sheet name="VH Volavlje" sheetId="4" r:id="rId3"/>
    <sheet name="VH Janče" sheetId="5" r:id="rId4"/>
    <sheet name="Elektro VH Volavlje" sheetId="6" r:id="rId5"/>
    <sheet name="Elektro VH Janče" sheetId="7" r:id="rId6"/>
    <sheet name="Del vodvoda Janče-Gabrje" sheetId="8" r:id="rId7"/>
    <sheet name="Obrazec vodovodni material" sheetId="9" r:id="rId8"/>
  </sheets>
  <definedNames>
    <definedName name="EQS_IzvozVExcel" localSheetId="5">'Elektro VH Janče'!#REF!</definedName>
    <definedName name="EQS_IzvozVExcel">'Elektro VH Volavlje'!#REF!</definedName>
    <definedName name="Izm_11.005" localSheetId="3">#REF!</definedName>
    <definedName name="Izm_11.005" localSheetId="2">#REF!</definedName>
    <definedName name="Izm_11.005">#REF!</definedName>
    <definedName name="Izm_11.006" localSheetId="3">#REF!</definedName>
    <definedName name="Izm_11.006" localSheetId="2">#REF!</definedName>
    <definedName name="Izm_11.006">#REF!</definedName>
    <definedName name="Izm_11.007" localSheetId="3">#REF!</definedName>
    <definedName name="Izm_11.007" localSheetId="2">#REF!</definedName>
    <definedName name="Izm_11.007">#REF!</definedName>
    <definedName name="Izm_11.009" localSheetId="3">#REF!</definedName>
    <definedName name="Izm_11.009" localSheetId="2">#REF!</definedName>
    <definedName name="Izm_11.009">#REF!</definedName>
    <definedName name="PodPoglavje_1.1" localSheetId="5">'Elektro VH Janče'!$B$28</definedName>
    <definedName name="PodPoglavje_1.1">'Elektro VH Volavlje'!#REF!</definedName>
    <definedName name="PodPoglavje_1.2" localSheetId="5">'Elektro VH Janče'!#REF!</definedName>
    <definedName name="PodPoglavje_1.2">'Elektro VH Volavlje'!#REF!</definedName>
    <definedName name="PodPoglavje_1.3" localSheetId="5">'Elektro VH Janče'!#REF!</definedName>
    <definedName name="PodPoglavje_1.3">'Elektro VH Volavlje'!#REF!</definedName>
    <definedName name="PodPoglavje_1.4">'Elektro VH Volavlje'!#REF!</definedName>
    <definedName name="PodPoglavje_2.1" localSheetId="5">'Elektro VH Janče'!$B$155</definedName>
    <definedName name="PodPoglavje_2.1">'Elektro VH Volavlje'!#REF!</definedName>
    <definedName name="PodPoglavje_2.2" localSheetId="5">'Elektro VH Janče'!$B$165</definedName>
    <definedName name="PodPoglavje_2.2">'Elektro VH Volavlje'!#REF!</definedName>
    <definedName name="PodPoglavje_2.3" localSheetId="5">'Elektro VH Janče'!$B$183</definedName>
    <definedName name="PodPoglavje_2.3">'Elektro VH Volavlje'!#REF!</definedName>
    <definedName name="_xlnm.Print_Area" localSheetId="6">'Del vodvoda Janče-Gabrje'!$A$1:$G$181</definedName>
    <definedName name="_xlnm.Print_Area" localSheetId="5">'Elektro VH Janče'!$B$1:$I$218</definedName>
    <definedName name="_xlnm.Print_Area" localSheetId="4">'Elektro VH Volavlje'!$A$1:$H$381</definedName>
    <definedName name="_xlnm.Print_Area" localSheetId="7">'Obrazec vodovodni material'!$A$1:$G$37</definedName>
    <definedName name="_xlnm.Print_Area" localSheetId="0">REKAPITULACIJA!$A$1:$G$43</definedName>
    <definedName name="Poglavje_1" localSheetId="5">'Elektro VH Janče'!$B$26</definedName>
    <definedName name="Poglavje_1">'Elektro VH Volavlje'!#REF!</definedName>
    <definedName name="Poglavje_2" localSheetId="5">'Elektro VH Janče'!$B$153</definedName>
    <definedName name="Poglavje_2">'Elektro VH Volavlje'!#REF!</definedName>
    <definedName name="s_Prip_del" localSheetId="3">'VH Janče'!#REF!</definedName>
    <definedName name="s_Prip_del" localSheetId="2">'VH Volavlje'!#REF!</definedName>
    <definedName name="s_Prip_del">'Povezovalni vodovod'!#REF!</definedName>
    <definedName name="SU_BETONDELA" localSheetId="3">'VH Janče'!#REF!</definedName>
    <definedName name="SU_BETONDELA">'VH Volavlje'!#REF!</definedName>
    <definedName name="SU_BETONSKA" localSheetId="3">'VH Janče'!$F$108</definedName>
    <definedName name="SU_BETONSKA">'VH Volavlje'!$F$122</definedName>
    <definedName name="SU_KROVSKA" localSheetId="3">'VH Janče'!#REF!</definedName>
    <definedName name="SU_KROVSKA">'VH Volavlje'!#REF!</definedName>
    <definedName name="su_mat" localSheetId="3">'VH Janče'!$F$240</definedName>
    <definedName name="su_mat">'VH Volavlje'!$F$289</definedName>
    <definedName name="su_md" localSheetId="3">'VH Janče'!$F$174</definedName>
    <definedName name="su_md">'VH Volavlje'!$F$204</definedName>
    <definedName name="SU_MIZAR" localSheetId="3">'VH Janče'!$F$152</definedName>
    <definedName name="SU_MIZAR">'VH Volavlje'!$F$166</definedName>
    <definedName name="su_montdela" localSheetId="1">'Povezovalni vodovod'!$H$186</definedName>
    <definedName name="SU_MONTDELA" localSheetId="3">'VH Janče'!$F$172</definedName>
    <definedName name="SU_MONTDELA">'VH Volavlje'!$F$202</definedName>
    <definedName name="SU_MONTDELAHP">#REF!</definedName>
    <definedName name="SU_NABAVAMAT" localSheetId="1">'Povezovalni vodovod'!$H$239</definedName>
    <definedName name="SU_NABAVAMAT" localSheetId="3">'VH Janče'!$F$237</definedName>
    <definedName name="SU_NABAVAMAT">'VH Volavlje'!$F$286</definedName>
    <definedName name="SU_NABAVAMAThp">#REF!</definedName>
    <definedName name="SU_OBRTDELA" localSheetId="3">'VH Janče'!#REF!</definedName>
    <definedName name="SU_OBRTDELA">'VH Volavlje'!#REF!</definedName>
    <definedName name="SU_PLESKDELA" localSheetId="3">'VH Janče'!#REF!</definedName>
    <definedName name="SU_PLESKDELA">'VH Volavlje'!#REF!</definedName>
    <definedName name="su_PREDDELA" localSheetId="1">'Povezovalni vodovod'!$H$109</definedName>
    <definedName name="SU_TESAR" localSheetId="3">'VH Janče'!$F$139</definedName>
    <definedName name="SU_TESAR">'VH Volavlje'!$F$154</definedName>
    <definedName name="SU_TESARDELA" localSheetId="3">'VH Janče'!#REF!</definedName>
    <definedName name="SU_TESARDELA">'VH Volavlje'!#REF!</definedName>
    <definedName name="SU_ZEMDELA" localSheetId="1">'Povezovalni vodovod'!$H$160</definedName>
    <definedName name="SU_ZEMDELA" localSheetId="3">'VH Janče'!$F$93</definedName>
    <definedName name="SU_ZEMDELA">'VH Volavlje'!$F$102</definedName>
    <definedName name="su_zemhp">#REF!</definedName>
    <definedName name="SU_ZIDAR" localSheetId="3">'VH Janče'!$F$125</definedName>
    <definedName name="SU_ZIDAR">'VH Volavlje'!$F$137</definedName>
    <definedName name="SU_ZIDARDELA" localSheetId="3">'VH Janče'!#REF!</definedName>
    <definedName name="SU_ZIDARDELA">'VH Volavlje'!#REF!</definedName>
    <definedName name="Sub_11" localSheetId="3">'VH Janče'!$F$240</definedName>
    <definedName name="Sub_11" localSheetId="2">'VH Volavlje'!$F$289</definedName>
    <definedName name="Sub_11">'Povezovalni vodovod'!$H$243</definedName>
    <definedName name="Sub_12" localSheetId="3">'VH Janče'!#REF!</definedName>
    <definedName name="Sub_12" localSheetId="2">'VH Volavlje'!#REF!</definedName>
    <definedName name="Sub_12">'Povezovalni vodovod'!#REF!</definedName>
    <definedName name="_xlnm.Print_Titles" localSheetId="5">'Elektro VH Janče'!$24:$25</definedName>
    <definedName name="_xlnm.Print_Titles" localSheetId="4">'Elektro VH Volavlje'!$26:$27</definedName>
    <definedName name="U_ZIDARDELA" localSheetId="3">'VH Janče'!#REF!</definedName>
    <definedName name="U_ZIDARDELA">'VH Volavlje'!#REF!</definedName>
    <definedName name="Zacetek" localSheetId="5">'Elektro VH Janče'!$B$10</definedName>
    <definedName name="Zacetek">'Elektro VH Volavlje'!#REF!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93" i="3" l="1"/>
  <c r="B47" i="8" l="1"/>
  <c r="G47" i="8"/>
  <c r="B48" i="8"/>
  <c r="B49" i="8"/>
  <c r="G49" i="8"/>
  <c r="B50" i="8"/>
  <c r="B51" i="8"/>
  <c r="G51" i="8"/>
  <c r="B52" i="8"/>
  <c r="B53" i="8"/>
  <c r="G53" i="8"/>
  <c r="B54" i="8"/>
  <c r="B55" i="8"/>
  <c r="G55" i="8"/>
  <c r="B56" i="8"/>
  <c r="B57" i="8"/>
  <c r="G57" i="8"/>
  <c r="B58" i="8"/>
  <c r="B59" i="8"/>
  <c r="G59" i="8"/>
  <c r="B60" i="8"/>
  <c r="B61" i="8"/>
  <c r="G61" i="8"/>
  <c r="B62" i="8"/>
  <c r="B63" i="8"/>
  <c r="G63" i="8"/>
  <c r="B64" i="8"/>
  <c r="B65" i="8"/>
  <c r="G65" i="8"/>
  <c r="B66" i="8"/>
  <c r="B67" i="8"/>
  <c r="G67" i="8"/>
  <c r="B68" i="8"/>
  <c r="B69" i="8"/>
  <c r="G69" i="8"/>
  <c r="B70" i="8"/>
  <c r="B71" i="8"/>
  <c r="G71" i="8"/>
  <c r="B72" i="8"/>
  <c r="B73" i="8"/>
  <c r="G73" i="8"/>
  <c r="B74" i="8"/>
  <c r="B75" i="8"/>
  <c r="G75" i="8"/>
  <c r="B76" i="8"/>
  <c r="B77" i="8"/>
  <c r="G77" i="8"/>
  <c r="B78" i="8"/>
  <c r="B79" i="8"/>
  <c r="G79" i="8"/>
  <c r="B80" i="8"/>
  <c r="B81" i="8"/>
  <c r="G81" i="8"/>
  <c r="B82" i="8"/>
  <c r="B83" i="8"/>
  <c r="G83" i="8"/>
  <c r="B84" i="8"/>
  <c r="B85" i="8"/>
  <c r="G85" i="8"/>
  <c r="B86" i="8"/>
  <c r="B87" i="8"/>
  <c r="G87" i="8"/>
  <c r="B88" i="8"/>
  <c r="B89" i="8"/>
  <c r="G89" i="8"/>
  <c r="B91" i="8"/>
  <c r="G91" i="8"/>
  <c r="B92" i="8"/>
  <c r="B94" i="8"/>
  <c r="B96" i="8"/>
  <c r="B97" i="8"/>
  <c r="G97" i="8"/>
  <c r="B98" i="8"/>
  <c r="B99" i="8"/>
  <c r="G99" i="8"/>
  <c r="B100" i="8"/>
  <c r="B101" i="8"/>
  <c r="G101" i="8"/>
  <c r="B102" i="8"/>
  <c r="B103" i="8"/>
  <c r="G103" i="8"/>
  <c r="B104" i="8"/>
  <c r="B105" i="8"/>
  <c r="G105" i="8"/>
  <c r="B106" i="8"/>
  <c r="B107" i="8"/>
  <c r="G107" i="8"/>
  <c r="B108" i="8"/>
  <c r="B109" i="8"/>
  <c r="G109" i="8"/>
  <c r="B110" i="8"/>
  <c r="B115" i="8"/>
  <c r="G115" i="8"/>
  <c r="B116" i="8"/>
  <c r="B117" i="8"/>
  <c r="G117" i="8"/>
  <c r="B118" i="8"/>
  <c r="B119" i="8"/>
  <c r="G119" i="8"/>
  <c r="B120" i="8"/>
  <c r="B121" i="8"/>
  <c r="G121" i="8"/>
  <c r="B122" i="8"/>
  <c r="B123" i="8"/>
  <c r="G123" i="8"/>
  <c r="B124" i="8"/>
  <c r="B125" i="8"/>
  <c r="G125" i="8"/>
  <c r="B127" i="8"/>
  <c r="G127" i="8"/>
  <c r="B128" i="8"/>
  <c r="B129" i="8"/>
  <c r="G129" i="8"/>
  <c r="B130" i="8"/>
  <c r="B131" i="8"/>
  <c r="G131" i="8"/>
  <c r="B132" i="8"/>
  <c r="B133" i="8"/>
  <c r="G133" i="8"/>
  <c r="B135" i="8"/>
  <c r="G135" i="8"/>
  <c r="B136" i="8"/>
  <c r="B137" i="8"/>
  <c r="G137" i="8"/>
  <c r="B138" i="8"/>
  <c r="B139" i="8"/>
  <c r="G139" i="8"/>
  <c r="B140" i="8"/>
  <c r="B141" i="8"/>
  <c r="G141" i="8"/>
  <c r="B143" i="8"/>
  <c r="G143" i="8"/>
  <c r="B144" i="8"/>
  <c r="B145" i="8"/>
  <c r="G145" i="8"/>
  <c r="B146" i="8"/>
  <c r="B147" i="8"/>
  <c r="G147" i="8"/>
  <c r="B148" i="8"/>
  <c r="B149" i="8"/>
  <c r="G149" i="8"/>
  <c r="B150" i="8"/>
  <c r="B151" i="8"/>
  <c r="G151" i="8"/>
  <c r="B152" i="8"/>
  <c r="B153" i="8"/>
  <c r="G153" i="8"/>
  <c r="B154" i="8"/>
  <c r="B155" i="8"/>
  <c r="G155" i="8"/>
  <c r="B156" i="8"/>
  <c r="B157" i="8"/>
  <c r="B158" i="8"/>
  <c r="B163" i="8"/>
  <c r="G163" i="8"/>
  <c r="B164" i="8"/>
  <c r="B165" i="8"/>
  <c r="G165" i="8"/>
  <c r="B166" i="8"/>
  <c r="B167" i="8"/>
  <c r="G167" i="8"/>
  <c r="B168" i="8"/>
  <c r="B169" i="8"/>
  <c r="G169" i="8"/>
  <c r="B170" i="8"/>
  <c r="B171" i="8"/>
  <c r="G171" i="8"/>
  <c r="B172" i="8"/>
  <c r="B173" i="8"/>
  <c r="G173" i="8"/>
  <c r="B174" i="8"/>
  <c r="B175" i="8"/>
  <c r="G175" i="8"/>
  <c r="B177" i="8"/>
  <c r="G177" i="8"/>
  <c r="B179" i="8"/>
  <c r="G179" i="8"/>
  <c r="B180" i="8"/>
  <c r="G181" i="8" l="1"/>
  <c r="G15" i="8" s="1"/>
  <c r="G93" i="8"/>
  <c r="G9" i="8" s="1"/>
  <c r="G111" i="8"/>
  <c r="G11" i="8" s="1"/>
  <c r="G157" i="8"/>
  <c r="G159" i="8" s="1"/>
  <c r="G13" i="8" s="1"/>
  <c r="G17" i="8" l="1"/>
  <c r="G18" i="8" s="1"/>
  <c r="G22" i="8" s="1"/>
  <c r="F25" i="2" s="1"/>
  <c r="G23" i="8" l="1"/>
  <c r="G24" i="8" s="1"/>
  <c r="F14" i="2"/>
  <c r="C12" i="7"/>
  <c r="C13" i="7"/>
  <c r="F13" i="7"/>
  <c r="G13" i="7"/>
  <c r="C14" i="7"/>
  <c r="F14" i="7"/>
  <c r="G14" i="7"/>
  <c r="C15" i="7"/>
  <c r="C16" i="7"/>
  <c r="F16" i="7"/>
  <c r="G16" i="7"/>
  <c r="C17" i="7"/>
  <c r="F17" i="7"/>
  <c r="G17" i="7"/>
  <c r="C18" i="7"/>
  <c r="F18" i="7"/>
  <c r="G18" i="7"/>
  <c r="C19" i="7"/>
  <c r="F19" i="7"/>
  <c r="I31" i="7"/>
  <c r="I28" i="7" s="1"/>
  <c r="I13" i="7" s="1"/>
  <c r="I33" i="7"/>
  <c r="I35" i="7"/>
  <c r="I37" i="7"/>
  <c r="I39" i="7"/>
  <c r="I41" i="7"/>
  <c r="I43" i="7"/>
  <c r="I45" i="7"/>
  <c r="I47" i="7"/>
  <c r="I49" i="7"/>
  <c r="I51" i="7"/>
  <c r="I53" i="7"/>
  <c r="I55" i="7"/>
  <c r="I57" i="7"/>
  <c r="I59" i="7"/>
  <c r="I61" i="7"/>
  <c r="I63" i="7"/>
  <c r="I65" i="7"/>
  <c r="I67" i="7"/>
  <c r="I69" i="7"/>
  <c r="I71" i="7"/>
  <c r="I73" i="7"/>
  <c r="I75" i="7"/>
  <c r="I77" i="7"/>
  <c r="I79" i="7"/>
  <c r="I81" i="7"/>
  <c r="I83" i="7"/>
  <c r="I85" i="7"/>
  <c r="I87" i="7"/>
  <c r="I98" i="7"/>
  <c r="I100" i="7"/>
  <c r="I106" i="7"/>
  <c r="I108" i="7"/>
  <c r="I110" i="7"/>
  <c r="I112" i="7"/>
  <c r="I114" i="7"/>
  <c r="I116" i="7"/>
  <c r="I118" i="7"/>
  <c r="I120" i="7"/>
  <c r="I122" i="7"/>
  <c r="I124" i="7"/>
  <c r="I126" i="7"/>
  <c r="I128" i="7"/>
  <c r="I130" i="7"/>
  <c r="I132" i="7"/>
  <c r="I134" i="7"/>
  <c r="I136" i="7"/>
  <c r="I138" i="7"/>
  <c r="I218" i="7" s="1"/>
  <c r="I199" i="7" s="1"/>
  <c r="I19" i="7" s="1"/>
  <c r="I143" i="7"/>
  <c r="I145" i="7"/>
  <c r="I147" i="7"/>
  <c r="I140" i="7" s="1"/>
  <c r="I14" i="7" s="1"/>
  <c r="I149" i="7"/>
  <c r="I151" i="7"/>
  <c r="I157" i="7"/>
  <c r="I155" i="7" s="1"/>
  <c r="I16" i="7" s="1"/>
  <c r="I159" i="7"/>
  <c r="I161" i="7"/>
  <c r="I163" i="7"/>
  <c r="I167" i="7"/>
  <c r="I165" i="7" s="1"/>
  <c r="I17" i="7" s="1"/>
  <c r="I169" i="7"/>
  <c r="I171" i="7"/>
  <c r="I173" i="7"/>
  <c r="I175" i="7"/>
  <c r="I177" i="7"/>
  <c r="I179" i="7"/>
  <c r="I181" i="7"/>
  <c r="I183" i="7"/>
  <c r="I18" i="7" s="1"/>
  <c r="I185" i="7"/>
  <c r="I187" i="7"/>
  <c r="I189" i="7"/>
  <c r="I191" i="7"/>
  <c r="I193" i="7"/>
  <c r="I195" i="7"/>
  <c r="I197" i="7"/>
  <c r="I202" i="7"/>
  <c r="I204" i="7"/>
  <c r="I206" i="7"/>
  <c r="I208" i="7"/>
  <c r="I210" i="7"/>
  <c r="I212" i="7"/>
  <c r="I214" i="7"/>
  <c r="I216" i="7"/>
  <c r="F13" i="2"/>
  <c r="H367" i="6"/>
  <c r="H302" i="6"/>
  <c r="H340" i="6"/>
  <c r="H336" i="6"/>
  <c r="B13" i="6"/>
  <c r="B14" i="6"/>
  <c r="E14" i="6"/>
  <c r="F14" i="6"/>
  <c r="B15" i="6"/>
  <c r="E15" i="6"/>
  <c r="F15" i="6"/>
  <c r="B16" i="6"/>
  <c r="E16" i="6"/>
  <c r="F16" i="6"/>
  <c r="B17" i="6"/>
  <c r="E17" i="6"/>
  <c r="F17" i="6"/>
  <c r="B18" i="6"/>
  <c r="B19" i="6"/>
  <c r="E19" i="6"/>
  <c r="F19" i="6"/>
  <c r="B20" i="6"/>
  <c r="E20" i="6"/>
  <c r="F20" i="6"/>
  <c r="B21" i="6"/>
  <c r="E21" i="6"/>
  <c r="F21" i="6"/>
  <c r="H33" i="6"/>
  <c r="H30" i="6" s="1"/>
  <c r="H39" i="6"/>
  <c r="H41" i="6"/>
  <c r="H43" i="6"/>
  <c r="H45" i="6"/>
  <c r="H47" i="6"/>
  <c r="H49" i="6"/>
  <c r="H51" i="6"/>
  <c r="H53" i="6"/>
  <c r="H57" i="6"/>
  <c r="H59" i="6"/>
  <c r="H62" i="6"/>
  <c r="H64" i="6"/>
  <c r="H66" i="6"/>
  <c r="H68" i="6"/>
  <c r="H70" i="6"/>
  <c r="H72" i="6"/>
  <c r="H75" i="6"/>
  <c r="H77" i="6"/>
  <c r="H79" i="6"/>
  <c r="H81" i="6"/>
  <c r="H83" i="6"/>
  <c r="H85" i="6"/>
  <c r="H87" i="6"/>
  <c r="H89" i="6"/>
  <c r="H91" i="6"/>
  <c r="H93" i="6"/>
  <c r="H95" i="6"/>
  <c r="H101" i="6"/>
  <c r="H108" i="6"/>
  <c r="H114" i="6"/>
  <c r="H120" i="6"/>
  <c r="H122" i="6"/>
  <c r="H125" i="6"/>
  <c r="H129" i="6"/>
  <c r="H132" i="6"/>
  <c r="H134" i="6"/>
  <c r="H136" i="6"/>
  <c r="H138" i="6"/>
  <c r="H141" i="6"/>
  <c r="H145" i="6"/>
  <c r="H147" i="6"/>
  <c r="H149" i="6"/>
  <c r="H151" i="6"/>
  <c r="H153" i="6"/>
  <c r="H155" i="6"/>
  <c r="H157" i="6"/>
  <c r="H159" i="6"/>
  <c r="H161" i="6"/>
  <c r="H163" i="6"/>
  <c r="H165" i="6"/>
  <c r="H167" i="6"/>
  <c r="H169" i="6"/>
  <c r="H171" i="6"/>
  <c r="H173" i="6"/>
  <c r="H175" i="6"/>
  <c r="H177" i="6"/>
  <c r="H179" i="6"/>
  <c r="H181" i="6"/>
  <c r="H186" i="6"/>
  <c r="H183" i="6" s="1"/>
  <c r="H15" i="6" s="1"/>
  <c r="H192" i="6"/>
  <c r="H194" i="6"/>
  <c r="H196" i="6"/>
  <c r="H198" i="6"/>
  <c r="H200" i="6"/>
  <c r="H202" i="6"/>
  <c r="H204" i="6"/>
  <c r="H206" i="6"/>
  <c r="H208" i="6"/>
  <c r="H210" i="6"/>
  <c r="H212" i="6"/>
  <c r="H214" i="6"/>
  <c r="H216" i="6"/>
  <c r="H218" i="6"/>
  <c r="H228" i="6"/>
  <c r="H230" i="6"/>
  <c r="H232" i="6"/>
  <c r="H234" i="6"/>
  <c r="H236" i="6"/>
  <c r="H238" i="6"/>
  <c r="H240" i="6"/>
  <c r="H242" i="6"/>
  <c r="H244" i="6"/>
  <c r="H246" i="6"/>
  <c r="H248" i="6"/>
  <c r="H250" i="6"/>
  <c r="H252" i="6"/>
  <c r="H254" i="6"/>
  <c r="H256" i="6"/>
  <c r="H258" i="6"/>
  <c r="H260" i="6"/>
  <c r="H262" i="6"/>
  <c r="H267" i="6"/>
  <c r="H264" i="6" s="1"/>
  <c r="H16" i="6" s="1"/>
  <c r="H269" i="6"/>
  <c r="H271" i="6"/>
  <c r="H273" i="6"/>
  <c r="H275" i="6"/>
  <c r="H280" i="6"/>
  <c r="H277" i="6" s="1"/>
  <c r="H17" i="6" s="1"/>
  <c r="H282" i="6"/>
  <c r="H288" i="6"/>
  <c r="H290" i="6"/>
  <c r="H292" i="6"/>
  <c r="H294" i="6"/>
  <c r="H296" i="6"/>
  <c r="H286" i="6" s="1"/>
  <c r="H19" i="6" s="1"/>
  <c r="H298" i="6"/>
  <c r="H300" i="6"/>
  <c r="H304" i="6"/>
  <c r="H306" i="6"/>
  <c r="H308" i="6"/>
  <c r="H310" i="6"/>
  <c r="H312" i="6"/>
  <c r="H314" i="6"/>
  <c r="H316" i="6"/>
  <c r="H318" i="6"/>
  <c r="H320" i="6"/>
  <c r="H322" i="6"/>
  <c r="H324" i="6"/>
  <c r="H326" i="6"/>
  <c r="H328" i="6"/>
  <c r="H330" i="6"/>
  <c r="H332" i="6"/>
  <c r="H334" i="6"/>
  <c r="H338" i="6"/>
  <c r="H342" i="6"/>
  <c r="H344" i="6"/>
  <c r="H346" i="6"/>
  <c r="H21" i="6" s="1"/>
  <c r="H348" i="6"/>
  <c r="H350" i="6"/>
  <c r="H352" i="6"/>
  <c r="H354" i="6"/>
  <c r="H356" i="6"/>
  <c r="H358" i="6"/>
  <c r="H360" i="6"/>
  <c r="H365" i="6"/>
  <c r="H369" i="6"/>
  <c r="H371" i="6"/>
  <c r="H373" i="6"/>
  <c r="H375" i="6"/>
  <c r="H377" i="6"/>
  <c r="H379" i="6"/>
  <c r="I21" i="7" l="1"/>
  <c r="H20" i="6"/>
  <c r="H14" i="6"/>
  <c r="H381" i="6"/>
  <c r="H362" i="6" s="1"/>
  <c r="H22" i="6" s="1"/>
  <c r="H24" i="6" l="1"/>
  <c r="F77" i="5"/>
  <c r="F78" i="5"/>
  <c r="F79" i="5"/>
  <c r="F82" i="5"/>
  <c r="F83" i="5"/>
  <c r="F84" i="5"/>
  <c r="F85" i="5"/>
  <c r="F86" i="5"/>
  <c r="F87" i="5"/>
  <c r="F88" i="5"/>
  <c r="F89" i="5"/>
  <c r="F90" i="5"/>
  <c r="F91" i="5"/>
  <c r="F98" i="5"/>
  <c r="F99" i="5"/>
  <c r="F100" i="5"/>
  <c r="F101" i="5"/>
  <c r="F102" i="5"/>
  <c r="F103" i="5"/>
  <c r="F104" i="5"/>
  <c r="F105" i="5"/>
  <c r="F113" i="5"/>
  <c r="F114" i="5"/>
  <c r="F115" i="5"/>
  <c r="F116" i="5"/>
  <c r="F117" i="5"/>
  <c r="F118" i="5"/>
  <c r="F119" i="5"/>
  <c r="F120" i="5"/>
  <c r="F121" i="5"/>
  <c r="F122" i="5"/>
  <c r="F129" i="5"/>
  <c r="F130" i="5"/>
  <c r="F131" i="5"/>
  <c r="F132" i="5"/>
  <c r="F133" i="5"/>
  <c r="F134" i="5"/>
  <c r="F135" i="5"/>
  <c r="F144" i="5"/>
  <c r="F145" i="5"/>
  <c r="F146" i="5"/>
  <c r="F147" i="5"/>
  <c r="F149" i="5"/>
  <c r="F157" i="5"/>
  <c r="F158" i="5"/>
  <c r="F159" i="5"/>
  <c r="F160" i="5"/>
  <c r="F161" i="5"/>
  <c r="F163" i="5"/>
  <c r="F165" i="5"/>
  <c r="F166" i="5"/>
  <c r="F167" i="5"/>
  <c r="F168" i="5"/>
  <c r="F169" i="5"/>
  <c r="F170" i="5"/>
  <c r="F171" i="5"/>
  <c r="F179" i="5"/>
  <c r="F180" i="5"/>
  <c r="F181" i="5"/>
  <c r="F182" i="5"/>
  <c r="F184" i="5"/>
  <c r="F185" i="5"/>
  <c r="F194" i="5"/>
  <c r="F196" i="5"/>
  <c r="F206" i="5"/>
  <c r="F228" i="5"/>
  <c r="F77" i="4"/>
  <c r="F78" i="4"/>
  <c r="F79" i="4"/>
  <c r="F81" i="4"/>
  <c r="F83" i="4"/>
  <c r="F84" i="4"/>
  <c r="F85" i="4"/>
  <c r="F86" i="4"/>
  <c r="F87" i="4"/>
  <c r="F88" i="4"/>
  <c r="F89" i="4"/>
  <c r="F90" i="4"/>
  <c r="F91" i="4"/>
  <c r="F92" i="4"/>
  <c r="F93" i="4"/>
  <c r="F94" i="4"/>
  <c r="F95" i="4"/>
  <c r="F96" i="4"/>
  <c r="F97" i="4"/>
  <c r="F98" i="4"/>
  <c r="F99" i="4"/>
  <c r="F100" i="4"/>
  <c r="F107" i="4"/>
  <c r="F108" i="4"/>
  <c r="F109" i="4"/>
  <c r="F110" i="4"/>
  <c r="F111" i="4"/>
  <c r="F112" i="4"/>
  <c r="F113" i="4"/>
  <c r="F114" i="4"/>
  <c r="F115" i="4"/>
  <c r="F116" i="4"/>
  <c r="F117" i="4"/>
  <c r="F118" i="4"/>
  <c r="F119" i="4"/>
  <c r="F127" i="4"/>
  <c r="F128" i="4"/>
  <c r="F129" i="4"/>
  <c r="F130" i="4"/>
  <c r="F131" i="4"/>
  <c r="F132" i="4"/>
  <c r="F133" i="4"/>
  <c r="F134" i="4"/>
  <c r="F141" i="4"/>
  <c r="F142" i="4"/>
  <c r="F143" i="4"/>
  <c r="F144" i="4"/>
  <c r="F145" i="4"/>
  <c r="F146" i="4"/>
  <c r="F147" i="4"/>
  <c r="F148" i="4"/>
  <c r="F149" i="4"/>
  <c r="F150" i="4"/>
  <c r="F159" i="4"/>
  <c r="F160" i="4"/>
  <c r="F162" i="4"/>
  <c r="F163" i="4"/>
  <c r="F171" i="4"/>
  <c r="F172" i="4"/>
  <c r="F173" i="4"/>
  <c r="F174" i="4"/>
  <c r="F175" i="4"/>
  <c r="F176" i="4"/>
  <c r="F178" i="4"/>
  <c r="F179" i="4"/>
  <c r="F180" i="4"/>
  <c r="F181" i="4"/>
  <c r="F182" i="4"/>
  <c r="F183" i="4"/>
  <c r="F184" i="4"/>
  <c r="F185" i="4"/>
  <c r="F186" i="4"/>
  <c r="F187" i="4"/>
  <c r="F188" i="4"/>
  <c r="F189" i="4"/>
  <c r="F190" i="4"/>
  <c r="F191" i="4"/>
  <c r="F192" i="4"/>
  <c r="F194" i="4"/>
  <c r="F195" i="4"/>
  <c r="F196" i="4"/>
  <c r="F197" i="4"/>
  <c r="F198" i="4"/>
  <c r="F199" i="4"/>
  <c r="F200" i="4"/>
  <c r="F201" i="4"/>
  <c r="F209" i="4"/>
  <c r="F210" i="4"/>
  <c r="F212" i="4"/>
  <c r="F213" i="4"/>
  <c r="F214" i="4"/>
  <c r="F215" i="4"/>
  <c r="F216" i="4"/>
  <c r="F217" i="4"/>
  <c r="F218" i="4"/>
  <c r="F219" i="4"/>
  <c r="F220" i="4"/>
  <c r="F221" i="4"/>
  <c r="F222" i="4"/>
  <c r="F223" i="4"/>
  <c r="F224" i="4"/>
  <c r="F225" i="4"/>
  <c r="F226" i="4"/>
  <c r="F227" i="4"/>
  <c r="F228" i="4"/>
  <c r="F229" i="4"/>
  <c r="F230" i="4"/>
  <c r="F231" i="4"/>
  <c r="F232" i="4"/>
  <c r="F233" i="4"/>
  <c r="F234" i="4"/>
  <c r="F235" i="4"/>
  <c r="F245" i="4"/>
  <c r="F246" i="4"/>
  <c r="F247" i="4"/>
  <c r="F248" i="4"/>
  <c r="F249" i="4"/>
  <c r="F250" i="4"/>
  <c r="F251" i="4"/>
  <c r="F252" i="4"/>
  <c r="F253" i="4"/>
  <c r="F254" i="4"/>
  <c r="F255" i="4"/>
  <c r="F256" i="4"/>
  <c r="F257" i="4"/>
  <c r="F258" i="4"/>
  <c r="F259" i="4"/>
  <c r="F260" i="4"/>
  <c r="F261" i="4"/>
  <c r="F263" i="4"/>
  <c r="F280" i="4"/>
  <c r="F281" i="4"/>
  <c r="F282" i="4"/>
  <c r="F283" i="4"/>
  <c r="F284" i="4"/>
  <c r="D40" i="3"/>
  <c r="H95" i="3"/>
  <c r="H96" i="3"/>
  <c r="H97" i="3"/>
  <c r="H98" i="3"/>
  <c r="H99" i="3"/>
  <c r="H100" i="3"/>
  <c r="H101" i="3"/>
  <c r="H102" i="3"/>
  <c r="H103" i="3"/>
  <c r="H104" i="3"/>
  <c r="H105" i="3"/>
  <c r="H106" i="3"/>
  <c r="H107" i="3"/>
  <c r="H116" i="3"/>
  <c r="H117" i="3"/>
  <c r="H118" i="3"/>
  <c r="H119" i="3"/>
  <c r="H120" i="3"/>
  <c r="H121" i="3"/>
  <c r="H122" i="3"/>
  <c r="H125" i="3"/>
  <c r="H126" i="3"/>
  <c r="H127" i="3"/>
  <c r="H128" i="3"/>
  <c r="H129" i="3"/>
  <c r="H130" i="3"/>
  <c r="H131" i="3"/>
  <c r="H132" i="3"/>
  <c r="H133" i="3"/>
  <c r="H134" i="3"/>
  <c r="H135" i="3"/>
  <c r="H136" i="3"/>
  <c r="H137" i="3"/>
  <c r="H138" i="3"/>
  <c r="H139" i="3"/>
  <c r="H140" i="3"/>
  <c r="H141" i="3"/>
  <c r="H142" i="3"/>
  <c r="H143" i="3"/>
  <c r="H144" i="3"/>
  <c r="H145" i="3"/>
  <c r="H146" i="3"/>
  <c r="H147" i="3"/>
  <c r="H148" i="3"/>
  <c r="H149" i="3"/>
  <c r="H152" i="3"/>
  <c r="H154" i="3"/>
  <c r="H155" i="3"/>
  <c r="H156" i="3"/>
  <c r="H158" i="3"/>
  <c r="H165" i="3"/>
  <c r="H166" i="3"/>
  <c r="H167" i="3"/>
  <c r="H168" i="3"/>
  <c r="H169" i="3"/>
  <c r="H170" i="3"/>
  <c r="H171" i="3"/>
  <c r="H172" i="3"/>
  <c r="H173" i="3"/>
  <c r="H174" i="3"/>
  <c r="H175" i="3"/>
  <c r="H176" i="3"/>
  <c r="H177" i="3"/>
  <c r="H178" i="3"/>
  <c r="H179" i="3"/>
  <c r="H180" i="3"/>
  <c r="H181" i="3"/>
  <c r="H182" i="3"/>
  <c r="H183" i="3"/>
  <c r="H191" i="3"/>
  <c r="H192" i="3"/>
  <c r="H194" i="3"/>
  <c r="H197" i="3"/>
  <c r="H198" i="3"/>
  <c r="H199" i="3"/>
  <c r="H200" i="3"/>
  <c r="H201" i="3"/>
  <c r="H202" i="3"/>
  <c r="H203" i="3"/>
  <c r="H204" i="3"/>
  <c r="H206" i="3"/>
  <c r="H207" i="3"/>
  <c r="H208" i="3"/>
  <c r="H209" i="3"/>
  <c r="H214" i="3"/>
  <c r="H215" i="3"/>
  <c r="H216" i="3"/>
  <c r="H221" i="3"/>
  <c r="H222" i="3"/>
  <c r="H223" i="3"/>
  <c r="H224" i="3"/>
  <c r="H227" i="3"/>
  <c r="H228" i="3"/>
  <c r="H229" i="3"/>
  <c r="H230" i="3"/>
  <c r="H231" i="3"/>
  <c r="H232" i="3"/>
  <c r="H233" i="3"/>
  <c r="H236" i="3"/>
  <c r="D8" i="2"/>
  <c r="D26" i="2"/>
  <c r="F26" i="2"/>
  <c r="F28" i="2" s="1"/>
  <c r="F29" i="2" s="1"/>
  <c r="F30" i="2" s="1"/>
  <c r="F106" i="5" l="1"/>
  <c r="F108" i="5" s="1"/>
  <c r="F57" i="5" s="1"/>
  <c r="F164" i="4"/>
  <c r="F166" i="4" s="1"/>
  <c r="F63" i="4" s="1"/>
  <c r="F152" i="4"/>
  <c r="F154" i="4" s="1"/>
  <c r="F61" i="4" s="1"/>
  <c r="F135" i="4"/>
  <c r="H237" i="3"/>
  <c r="H239" i="3" s="1"/>
  <c r="H80" i="3" s="1"/>
  <c r="H184" i="3"/>
  <c r="H186" i="3" s="1"/>
  <c r="H75" i="3" s="1"/>
  <c r="H159" i="3"/>
  <c r="H160" i="3" s="1"/>
  <c r="H70" i="3" s="1"/>
  <c r="H109" i="3"/>
  <c r="H65" i="3" s="1"/>
  <c r="F286" i="4"/>
  <c r="F202" i="4"/>
  <c r="F204" i="4" s="1"/>
  <c r="F65" i="4" s="1"/>
  <c r="F137" i="4"/>
  <c r="F59" i="4" s="1"/>
  <c r="F120" i="4"/>
  <c r="F101" i="4"/>
  <c r="F102" i="4" s="1"/>
  <c r="F55" i="4" s="1"/>
  <c r="F237" i="5"/>
  <c r="F240" i="5" s="1"/>
  <c r="F67" i="5" s="1"/>
  <c r="F172" i="5"/>
  <c r="F174" i="5" s="1"/>
  <c r="F65" i="5" s="1"/>
  <c r="F150" i="5"/>
  <c r="F152" i="5" s="1"/>
  <c r="F63" i="5" s="1"/>
  <c r="F137" i="5"/>
  <c r="F139" i="5" s="1"/>
  <c r="F61" i="5" s="1"/>
  <c r="F123" i="5"/>
  <c r="F92" i="5"/>
  <c r="F93" i="5" s="1"/>
  <c r="F55" i="5" s="1"/>
  <c r="F238" i="5"/>
  <c r="F125" i="5"/>
  <c r="F59" i="5" s="1"/>
  <c r="F122" i="4"/>
  <c r="F57" i="4" s="1"/>
  <c r="F287" i="4"/>
  <c r="H86" i="3" l="1"/>
  <c r="H48" i="3" s="1"/>
  <c r="H50" i="3" s="1"/>
  <c r="H53" i="3" s="1"/>
  <c r="F289" i="4"/>
  <c r="F67" i="4" s="1"/>
  <c r="F71" i="4" s="1"/>
  <c r="F11" i="2" s="1"/>
  <c r="F71" i="5"/>
  <c r="F12" i="2" s="1"/>
  <c r="F7" i="2" l="1"/>
  <c r="F8" i="2" s="1"/>
  <c r="H57" i="3"/>
  <c r="F15" i="2"/>
  <c r="F17" i="2" l="1"/>
  <c r="F34" i="2" s="1"/>
  <c r="F18" i="2" l="1"/>
  <c r="F35" i="2" s="1"/>
  <c r="F19" i="2" l="1"/>
  <c r="F36" i="2" s="1"/>
</calcChain>
</file>

<file path=xl/sharedStrings.xml><?xml version="1.0" encoding="utf-8"?>
<sst xmlns="http://schemas.openxmlformats.org/spreadsheetml/2006/main" count="2564" uniqueCount="1165">
  <si>
    <t>vključno geodetska dela in izdelava PID.</t>
  </si>
  <si>
    <t>montažna dela, vodovodni material, obnova priključkov od priklopa do objekta,</t>
  </si>
  <si>
    <t>SKUPAJ Z DDV</t>
  </si>
  <si>
    <t>DDV 22%</t>
  </si>
  <si>
    <t xml:space="preserve"> </t>
  </si>
  <si>
    <t>SKUPAJ:</t>
  </si>
  <si>
    <t>SKUPAJ OBA VODOVODA</t>
  </si>
  <si>
    <t>m1 cevi</t>
  </si>
  <si>
    <t>Skupaj:</t>
  </si>
  <si>
    <t>m1</t>
  </si>
  <si>
    <t>cevovod NL DN 100</t>
  </si>
  <si>
    <t>JAVNI VODOVOD</t>
  </si>
  <si>
    <t>kos</t>
  </si>
  <si>
    <t>Elektroinstalacije VH Janče</t>
  </si>
  <si>
    <t>Elektroinstalacije VH Volavlje</t>
  </si>
  <si>
    <t>VH Janče-prizidek</t>
  </si>
  <si>
    <t>VH Volavlje-prizidek</t>
  </si>
  <si>
    <t>OBJEKTI</t>
  </si>
  <si>
    <t>cevovod NL DN 80</t>
  </si>
  <si>
    <t>VODOVOD VOLAVLJE JANČE</t>
  </si>
  <si>
    <t>REKAPITULACIJA</t>
  </si>
  <si>
    <t>skupaj</t>
  </si>
  <si>
    <t>NABAVA VODOVODNEGA MATERIALA</t>
  </si>
  <si>
    <t>Dodatna in nepredvidena dela. Obračun stroškov po dejanski porabi časa in materiala, po vpisu v gradbeni dnevnik. Ocena stroškov 10% od vrednosti materiala</t>
  </si>
  <si>
    <t>4,31</t>
  </si>
  <si>
    <t>Transportni stroški dobave materiala.</t>
  </si>
  <si>
    <t>4,30</t>
  </si>
  <si>
    <t>Vijačni material za medprirobnične spoje fazonskih kosov, armatur in spojnih kosov je zajet v ceni fazonov, armatur in spojnih kosov</t>
  </si>
  <si>
    <t>Žabji poklopec na prirobnico, DN 80</t>
  </si>
  <si>
    <t>4,29</t>
  </si>
  <si>
    <t>Montažno-demontažni kos, PN 25, DN 80.</t>
  </si>
  <si>
    <t>4,28</t>
  </si>
  <si>
    <t>Avtomatski zračnik, DN 50, PN 25</t>
  </si>
  <si>
    <t>4,27</t>
  </si>
  <si>
    <t>Podtalni hidrant-blatnik, PN16,  s podložko in cestno kapo , Hvg=1,5 m, DN 80;(DIN 3221()npr.Hawle tip 490F+490Z); možnost popolne izpraznitve -pretok 165 m3/h pri 1 bar tlačne razlike</t>
  </si>
  <si>
    <t>4,26</t>
  </si>
  <si>
    <t>Zasun DN 50, PN 25,  kratka izvedba, z ročnim kolesom.</t>
  </si>
  <si>
    <t>4,25</t>
  </si>
  <si>
    <t>Zasun DN 80, PN 25,  kratka izvedba, z ročnim kolesom.</t>
  </si>
  <si>
    <t>4,24</t>
  </si>
  <si>
    <t>Zasun DN 80, PN 25,  kratka izvedba, s teleskopsko vgradilno garnituro (1,3-2,0 m), talno kapo in montažno podložno ploščo</t>
  </si>
  <si>
    <t>4,23</t>
  </si>
  <si>
    <t>VODOVODNE ARMATURE</t>
  </si>
  <si>
    <t>MMQ, Vi spoj, DN 80.</t>
  </si>
  <si>
    <t>4,22</t>
  </si>
  <si>
    <t>MMK kos 45°, Vi spoj, DN 80.</t>
  </si>
  <si>
    <t>4,21</t>
  </si>
  <si>
    <t>MMK kos 22°, Vi spoj, DN 80.</t>
  </si>
  <si>
    <t>4,20</t>
  </si>
  <si>
    <t>MMK kos 11°, Vi spoj, DN 80.</t>
  </si>
  <si>
    <t>4,19</t>
  </si>
  <si>
    <t>NL  fazonski kos, sidrani z VI tesnili, v kompletu z VI tesnili</t>
  </si>
  <si>
    <t>PN 10</t>
  </si>
  <si>
    <t xml:space="preserve">NL FAZONSKI KOSI: </t>
  </si>
  <si>
    <t>4,18</t>
  </si>
  <si>
    <t>4,17</t>
  </si>
  <si>
    <t>4,16</t>
  </si>
  <si>
    <t>PN 16</t>
  </si>
  <si>
    <t>4,15</t>
  </si>
  <si>
    <t>4,14</t>
  </si>
  <si>
    <t>4,13</t>
  </si>
  <si>
    <t>MMA kos,  Vi spoj, DN 80/80.</t>
  </si>
  <si>
    <t>4,12</t>
  </si>
  <si>
    <t>NL FF kos, l=600 mm, DN 80</t>
  </si>
  <si>
    <t>4,11</t>
  </si>
  <si>
    <t>NL FF kos, l=1000 mm, DN 80</t>
  </si>
  <si>
    <t>4,10</t>
  </si>
  <si>
    <t>NL FF kos, l=500 mm,  DN 80</t>
  </si>
  <si>
    <t>4,9</t>
  </si>
  <si>
    <t>N kos, PN 25, DN 80.</t>
  </si>
  <si>
    <t>4,8</t>
  </si>
  <si>
    <t>T kos, PN 25, DN 80/50</t>
  </si>
  <si>
    <t>4,7</t>
  </si>
  <si>
    <t>T kos, PN 25, DN 80/80</t>
  </si>
  <si>
    <t>4,6</t>
  </si>
  <si>
    <t>E kos, PN 25, DN 80</t>
  </si>
  <si>
    <t>4,5</t>
  </si>
  <si>
    <t>F kos, PN 25, DN 80</t>
  </si>
  <si>
    <t>4,4</t>
  </si>
  <si>
    <t>PN 25</t>
  </si>
  <si>
    <t>Vmesni cevni kos, l=500 mm, NL DN 80</t>
  </si>
  <si>
    <t>NL Natural cev C40, s tesnili, l=6.00 m, DN 80</t>
  </si>
  <si>
    <r>
      <t xml:space="preserve">CEVI </t>
    </r>
    <r>
      <rPr>
        <sz val="11"/>
        <rFont val="Arial"/>
        <family val="2"/>
        <charset val="238"/>
      </rPr>
      <t>(Al-ZN zunanja zaščita v nanosu 400g/m2):</t>
    </r>
  </si>
  <si>
    <t>cena</t>
  </si>
  <si>
    <t>cena/enoto</t>
  </si>
  <si>
    <t>količina</t>
  </si>
  <si>
    <t>enota mere</t>
  </si>
  <si>
    <t>opis dela</t>
  </si>
  <si>
    <t>postavka</t>
  </si>
  <si>
    <t>4.0 NABAVA MATERIALA</t>
  </si>
  <si>
    <t>MONTAŽNA DELA</t>
  </si>
  <si>
    <t>Dodatna in nepredvidena dela. Obračun stroškovpo dejanski porabi časa in materiala, po vpisu v gradbeni dnevnik. Ocena stroškov 10% od vrednosti montažnih del.</t>
  </si>
  <si>
    <t>3,20</t>
  </si>
  <si>
    <t>Preizkus hidrantov na novem cevovodu s pridobitvijo potrdila o delovanju. Obračun za kos.</t>
  </si>
  <si>
    <t>3,19</t>
  </si>
  <si>
    <t>Nabava, dobava in montaža tablic za označevanje hidrantov, zračnikov in zasunov. Obračun za kos.</t>
  </si>
  <si>
    <t>3,18</t>
  </si>
  <si>
    <t>Nabava in polaganje signalnega traku nad vodovodnimi cevmi.
 Obračun po 1 m1.</t>
  </si>
  <si>
    <t>3,17</t>
  </si>
  <si>
    <t>Dezinfekcija cevovoda pred izvedbo prevezav in vključitvijo v obratovanje. Postavka vključuje izpiranje cevovoda in pridobitev atesta ustreznosti kvalitete vode. Obračun za 1 m1.</t>
  </si>
  <si>
    <t>3,16</t>
  </si>
  <si>
    <t>Tlačni preizkus cevovoda- priprava na preizkus po EN 805, možna izvedba v več fazah, po odsekih.Obračun po dejanskih stroških - za m1.</t>
  </si>
  <si>
    <t>3,15</t>
  </si>
  <si>
    <t xml:space="preserve">Prenos, spuščanje in montaža žabjega pokopca DN 80. Obračun za 1 kos. </t>
  </si>
  <si>
    <t>3,14</t>
  </si>
  <si>
    <t>Prenos, spuščanje in montaža zračnika DN 50. Obračun za 1 kos.</t>
  </si>
  <si>
    <t>3,13</t>
  </si>
  <si>
    <t>Prenos, spuščanje in montaža podtalnega hidranta-blatnika DN 80 s cestno kapo s podložko. Obračun za 1 kos.</t>
  </si>
  <si>
    <t>3,12</t>
  </si>
  <si>
    <t>Prenos, spuščanje in montaža zasunov DN 50 z ročnim kolesom. Obračun za 1 kos.</t>
  </si>
  <si>
    <t>3,11</t>
  </si>
  <si>
    <t>Prenos, spuščanje in montaža zasunov DN 80 z ročnim kolesom. Obračun za 1 kos.</t>
  </si>
  <si>
    <t>3,10</t>
  </si>
  <si>
    <t>Prenos, spuščanje in montaža zasunov DN 80 z vgradno garnituro in cestno kapo s podložko. Obračun za 1 kos.</t>
  </si>
  <si>
    <t>3,9</t>
  </si>
  <si>
    <t xml:space="preserve">Montaža  NL fazonskih kosov DN 50-DN 80 </t>
  </si>
  <si>
    <t>3,8</t>
  </si>
  <si>
    <t>Demontaža obstoječih cevi pri priključitvah novih in prekinitvah, z začasnim zapiranjem ventilov na obst. cevi, zapora vodooskrbe. Demontaža obst. cestnih kap z označevalnimi tablicami ukinjenih zasunov, hidrantov. Odvoz demontiranih delov, tudi ukinjenih cevi  na trajno deponijo, vključno s stroški deponije.</t>
  </si>
  <si>
    <t>3,7</t>
  </si>
  <si>
    <r>
      <t xml:space="preserve">Nabava in montaža </t>
    </r>
    <r>
      <rPr>
        <b/>
        <sz val="10"/>
        <rFont val="Arial"/>
        <family val="2"/>
        <charset val="238"/>
      </rPr>
      <t>LDPE ovoja</t>
    </r>
    <r>
      <rPr>
        <sz val="10"/>
        <rFont val="Arial"/>
        <family val="2"/>
        <charset val="238"/>
      </rPr>
      <t xml:space="preserve"> za NL cevi DN 80 v dolžini mimo daljnovodov.</t>
    </r>
  </si>
  <si>
    <t>3,6</t>
  </si>
  <si>
    <t>Montaža NL cevi DN 80</t>
  </si>
  <si>
    <t>Prenos, spuščanje in polaganje NL elementov teže do 100 kg v jarek ter poravnanje v vertikalni in horizontalni smeri.</t>
  </si>
  <si>
    <t>Prenos, spuščanje in polaganje cevi v jarek ter poravnanje v horizontalni in vertikalni smeri. Obračun za 1 m1.</t>
  </si>
  <si>
    <t xml:space="preserve">Nakladanje, razkladanje in prevoz vodovodnega materiala in orodja po gradbišču od deponije do mesta  vgradnje.  </t>
  </si>
  <si>
    <t xml:space="preserve">Priprava gradbišča, določitev deponije vodovodnega materiala in zavarovanje. Po končanih delih se gradbišče pospravi in vzpostavi v prvotno stanje.
</t>
  </si>
  <si>
    <t>3.0 MONTAŽNA DELA</t>
  </si>
  <si>
    <t>ZEMELJSKA DELA</t>
  </si>
  <si>
    <t>Ostala dodatna in nepredvidena dela. Obračun stroškov po dejanskih stroških porabe časa in materiala po vpisu v gradbeni dnevnik. 
Ocena stroškov 10% vrednosti zemeljskih del.</t>
  </si>
  <si>
    <t>2,36</t>
  </si>
  <si>
    <t>Vzdrževanje  vseh prekopanih javnih površin (ceste, poti) v času rušitve zgornjega ustroja (asfalt, makadam) do vzpostavitve v prvotno stanje z upoštevanjem stroškov dela in materiala . Obračun za m1.</t>
  </si>
  <si>
    <t>2,35</t>
  </si>
  <si>
    <t>ČAS GRADNJE</t>
  </si>
  <si>
    <t>Izvedba zaščite tk in javne razsvetljave pri prečkanju. Vključno z:
 - zakoličba cevi
 - ročno izvajanje zemeljskih del , zaščita voda s podporami pred povesom, zdrsom ali prelomom
 - nadzor upravljalca</t>
  </si>
  <si>
    <t>2,34</t>
  </si>
  <si>
    <t>Izvedba zaščite sklopa elektrovodov in zaščitnih kablov pri prečkanju. Vključno z:
 - zakoličba cevi
 - ročno izvajanje zemeljskih del , zaščita voda s podporami pred povesom, zdrsom ali prelomom
 - nadzor upravljalca</t>
  </si>
  <si>
    <t>2,33</t>
  </si>
  <si>
    <t>Križanje projektiranega vodovoda s cevnimi propusti brez zaščitne cevi. Vmesni prostor se zapolni s peščenim materialom na dolžini 2 m. Izkop na mestu križanja se izvaja ročno pod nadzorom upravljalca komunalnega voda. Obračun za 1 križanje.</t>
  </si>
  <si>
    <t>2,32</t>
  </si>
  <si>
    <t xml:space="preserve">PREČKANJE S KOMUNALNIMI VODI  </t>
  </si>
  <si>
    <t>dim. 1.5x1.50 x 2.5 m</t>
  </si>
  <si>
    <t>Izdelava armiranobetonskega jaška, lita izvedba krovne plošče, kompletno z izkopom gradbene jame, odvoz odvečnega materiala na trajno deponijo, izravnava in utrditev izkopanega terena, betoniranje podložnega betona C 16/20 v deb. 10cm, montaža in demontaža opaža, betoniranje AB jaška z vodotesnim betonom C 25/30, izvedba vertikalne in horizontalne hidroizolacije, zaščita hidroizolacije, nabava in vgradnja vstopne lestve z zgornjim dvižnim delom, material lestve po SIST EN 14396:2004 , vgradnja LŽ pokrova velikosti 600x600 mm,standard EN 124 DN 400N, izvedba preboja stene jaška za montažo fazonskih kosov NL skupaj z zatesnitvijo in obbetoniranjem z betonom C25/30, zasip gradbene jame, ureditev na novo niveleto in ostala dela. Obračun za kompletno izvedeni jašek, vključno z nabavo in dobavo vsega potrebnega materiala.</t>
  </si>
  <si>
    <t>JAŠKI:</t>
  </si>
  <si>
    <t>2,31</t>
  </si>
  <si>
    <t>Izgradnja zbirnega izpustnega jaška iz bet. cevi fi 80 cm, položene v podl. bet. C12/15, deb. 15 cm. Objekt je pokrit z NL pokrovom DN 600 mm. V ceni so upošt. stroški izkopa, utrditev dna terena, montažna izgradnja objekta po gradbenem načrtu, izvedba preboja stene za montažo fazonskega  kosa skupaj z zatesnitvijo in obbetoniranjem z betonom C25/30, zasip gradbene jame, ureditev v prvotno stanje in ostala dela. Obračun za kompletno izvedeni objekt. h=1,35 m</t>
  </si>
  <si>
    <t>2,30</t>
  </si>
  <si>
    <t>Nabava, postavitev in obbetoniranje stebričkov signalnih tablic za oznako podzemnih hidrantov, odzračevalnih garnitur in zasunov. Stebrički so iz jeklenih korozijako zaščitenih cevi fi 50 in višine 2500 mm. Poraba betona do 0,15 m3/kos.
Obračun za 1 kos.</t>
  </si>
  <si>
    <t>2,29</t>
  </si>
  <si>
    <t>Zavarovanje nastavkov za zasune, odzračevalne garniture in hidrante z betonskimi montažnimi podložkami, ter namestitev cestnih kap na končno niveleto terena ali cestišča. Obračun za 1 kos.</t>
  </si>
  <si>
    <t>2,28</t>
  </si>
  <si>
    <t>Obbetoniranje odcepov, hidrantov, odzračevalnih garnitur, lokov in podbetoniranje NL elementov v jaških, s porabo betona do 0.15-0.20 m3/kos. Obračun za 1 obbetoniranje.</t>
  </si>
  <si>
    <t>2,27</t>
  </si>
  <si>
    <t>Izkop terena III.-IV.ktg. (ročno:strojno, 20:80) za potrebe postavitve hidrantov. Obsip hidrantov s primernim gramoznim materialom fr.0.02-60 mm (cca 2 m3/ kos). Ureditev terena v novo stanje.
Obračun za 1 kos.</t>
  </si>
  <si>
    <t>2,26</t>
  </si>
  <si>
    <t>ur</t>
  </si>
  <si>
    <t>Črpanje vode iz gradbene jame v času gradnje.
Obračun za 1 uro.</t>
  </si>
  <si>
    <t>2,25</t>
  </si>
  <si>
    <t xml:space="preserve">Izvedba sidranja cevovoda v strmini. Izdelava in dobava betonskih sidrnih blokov C16/20, armiranih z mrežo R-190, nabava in dobava gumijaste podloge, pritrdilnih stremen iz nerjaveče pločevine, dobava in vgradnja odtočne PVC cevi 2", nabava in utrditev gline pred sidrnim blokom in ostala dela. Sidranje cevi se izvede na vsakih 20 metrov cevi pri naklonu terena nad 28%. Obračun za 1 komplet izvedenih del po detajlu. </t>
  </si>
  <si>
    <t>2,24</t>
  </si>
  <si>
    <t>m2</t>
  </si>
  <si>
    <t>Posek grmičevja in dreves do fi 10 cm z nalaganjem na kamion in odvozom na trajno deponijo, oddaljenosti do 25 km. Obračun za 1 m2.</t>
  </si>
  <si>
    <t>2,23</t>
  </si>
  <si>
    <t>Utrditev in uvaljanje zaključnega sloja makadamske površine do 95% trdnosti po standardnem Proktorjevem postopku.</t>
  </si>
  <si>
    <t>m3</t>
  </si>
  <si>
    <t>Strojno razgrinjanje in fino ročno planiranje humusa v povprečni debelini 20 cm vključno z odrivom ali premetom materiala do 10 m. Ponovna zatravitev površin.
Obračun za 1 m3.</t>
  </si>
  <si>
    <t>2,21</t>
  </si>
  <si>
    <t>Asfaltiranje vozišča z obrabnim slojem asfalta AC 11 SURF B50/70, Z2 v deb.4 cm. Izvedba po zahtevi upravljalca ceste in dovoljenja za poseg v cesto. Cena zajema material in delo, premaz stikov, pobrizg z emulzijo, zalivanje stikov.  
Obračun za 1 m2.</t>
  </si>
  <si>
    <t>2,20</t>
  </si>
  <si>
    <t>Asfaltiranje cestišča nosilnim sloj AC 22 BASE B50/70 A3, Z5 v deb. 6 cm. Izvedba po zahtevi upravljalca ceste in dovoljenja za poseg v cesto. Cena zajema material in delo, premaz stikov z dilaplastom.
Obračun za 1 m2, cela širina ozkih ulic</t>
  </si>
  <si>
    <t>2,19</t>
  </si>
  <si>
    <t xml:space="preserve">Izdelava finega planuma zgornjega ustroja z utrjevanjem na predpisano nosilnost, vključno z dosipom materiala, meritvami nosilnosti- podlaga za asfaltiranje.Obračun za 1 m2 </t>
  </si>
  <si>
    <t>2,18</t>
  </si>
  <si>
    <t>Nabava in dobava gramoza frakcije 0.02-32 mm in izdelava zgornjega ustroja  ceste  v deb. 40 cm z začasnim zasipom do terena, s komprimiranjem v slojih deb. 20 cm,utrditev na min. 80 Mpa.
Obračun za 1 m3 .</t>
  </si>
  <si>
    <t>2,17</t>
  </si>
  <si>
    <t>Dovoz odkopanega materiala-višek materiala pred dokončno ureditvijo terena in iz začasne deponije-  na trajno gradbeno deponijo  z nakladanjem na kamion, razkladanjem, razgrinjanjem, planiranjem in utrjevanjem v slojih po 50 cm, vključno stroški deponije. Obračun za 1 m3.</t>
  </si>
  <si>
    <t>2,16</t>
  </si>
  <si>
    <t>Dobava izbranega tamponskega drobljenca fr.0.02-100 mm za zasip  do višine potrebne za končno ureditev terena in z začasnim zasipom do terena (do končne ureditve ceste), s komprimiranjem v slojih deb. 20 cm-NOV material (30%), vključno z dovozom.
Obračun za 1 m3 izvedenega zasipa.</t>
  </si>
  <si>
    <t>2,15</t>
  </si>
  <si>
    <t>Dobava izbranega tamponskega drobljenca fr.0.02-100 mm za zasip  do višine potrebne za končno ureditev terena in z začasnim zasipom do terena (do končne ureditve ceste), s komprimiranjem v slojih deb. 20 cm-obstoječ material, vključno dovoz z začasne deponije.
Obračun za 1 m3 izvedenega zasipa.</t>
  </si>
  <si>
    <t>2,14</t>
  </si>
  <si>
    <t>Nabava, dobava in izdelava nasipa do 20 cm nad temenom cevi. Na pešč. post. se izvede 3-5 cm deb. ležišče cevi. Obsip cevi se izvaja v slojih po 15 cm iz 2xsejanega peska fr. 0,02 - 16 mm, istočasno na obeh straneh cevi z utrjevanjem po standard. Proktor. postopku. 
Obračun za 1 m3.</t>
  </si>
  <si>
    <t>2,13</t>
  </si>
  <si>
    <t>Nabava in dobava 2x sejanega peska fr.0.02-16 mm in izdelava nasipa za izravnavo dna jarka debeline 10 cm , s planiranjem in utrjevanjem do 95 % trdnosti po standardnem Proktorjevem postopku.
Obračun za 1 m3.</t>
  </si>
  <si>
    <t>2,12</t>
  </si>
  <si>
    <t>Ročno planiranje dna jarka s točnostjo +/- 3 cm v projektiranem padcu. Obračun za 1 m2.</t>
  </si>
  <si>
    <t>2,11</t>
  </si>
  <si>
    <t>Dovoz odkopanega materiala na začasno gradbeno deponijo  z nakladanjem na kamion, razkladanjem, vključno stroški deponije. Obračun za 1 m3.</t>
  </si>
  <si>
    <t>2,10</t>
  </si>
  <si>
    <t>Ročni izkop v terenu III. -VI. kat. globine 0.0-2.0 m širine jarka do 3 m. z nakladanjem na kamion. 
Obračun za 1 m3.</t>
  </si>
  <si>
    <t>2,9</t>
  </si>
  <si>
    <t xml:space="preserve"> - V ktg</t>
  </si>
  <si>
    <t>2.8.3</t>
  </si>
  <si>
    <t xml:space="preserve"> - IV ktg</t>
  </si>
  <si>
    <t>2.8.2</t>
  </si>
  <si>
    <t xml:space="preserve"> - III ktg</t>
  </si>
  <si>
    <t>2.8.1</t>
  </si>
  <si>
    <t>Izkop jarka globine 0.0-2.00 m v terenu III.-V. kat. z odvozom materiala na začasno deponijo na območju izvajanja del (do 500 m). Brežine se izvajajo v naklonu 65° do nivoja -0.10 m do novega terena.
Obračun za 1 m3.</t>
  </si>
  <si>
    <t>2,8</t>
  </si>
  <si>
    <t>Vsi izkopi in transporti izkopanih materialov so izračunani po prostornini zemljine v raščenem stanju. Vsi zasipi materialov so izračunani po prostornini zemljine v vgrajenem in utrjenem stanju.</t>
  </si>
  <si>
    <t xml:space="preserve"> Površinski odkop humusa v povprečni debelini 20 cm z odlaganjem ob rob izkopa ali premetom do 10 m do gradbene jame-za kasnejšo uporabo.
Obračun za 1 m3.</t>
  </si>
  <si>
    <t>2,7</t>
  </si>
  <si>
    <t>Rezkanje asfalta v debelini 3 - 5 cm na robovih že odrezanega asfalta v širini 0,20 do 0,50 m in odvozom na trajno lastno deponijo, vključno s stroški deponije. Obračun za m2.</t>
  </si>
  <si>
    <t>2,6</t>
  </si>
  <si>
    <t xml:space="preserve">Rezkanje ali rušenje asfaltnega cestišča v debelini do 11 cm v potrebni širini vključno z zarezanjem, poravnavanjem, zavaljanjem in odvozom na trajno lastno deponijo, vključno s stroški deponije. Zagotavljanje prevoznosti do končne ureditve. 
</t>
  </si>
  <si>
    <t>2,5</t>
  </si>
  <si>
    <t>Postavitev gradbenih profilov na vzpostavljeno os trase cevovoda ter določitev nivoja za merjenje globine izkopa in polaganje cevovoda. Obračun za 1 kos.</t>
  </si>
  <si>
    <t>2,4</t>
  </si>
  <si>
    <t xml:space="preserve"> Po končanih delih se gradbišče pospravi in vzpostavi v  stanje po zunanji ureditvi območja.</t>
  </si>
  <si>
    <t>2,3</t>
  </si>
  <si>
    <r>
      <t xml:space="preserve">Zakoličba obstoječih in predvidenih komunalnih vodov in oznaka križanj.  </t>
    </r>
    <r>
      <rPr>
        <b/>
        <sz val="10"/>
        <rFont val="Arial"/>
        <family val="2"/>
        <charset val="238"/>
      </rPr>
      <t>Nadzor pristojnih komunalnih organizacij na območju gradnje</t>
    </r>
    <r>
      <rPr>
        <sz val="10"/>
        <rFont val="Arial"/>
        <family val="2"/>
        <charset val="238"/>
      </rPr>
      <t>. Obračun po dejanskih stroških.</t>
    </r>
  </si>
  <si>
    <t>2,2</t>
  </si>
  <si>
    <t>Priprava gradbišča v dolžini L=2556 m; odstranitev eventuelnih ovir in utrditev delovnega platoja.</t>
  </si>
  <si>
    <t>2,1</t>
  </si>
  <si>
    <t>Faktor razrahljivosti upoštevan v ceni na enoto.</t>
  </si>
  <si>
    <t>Op.upoštevano je obstoječe stanje terena.</t>
  </si>
  <si>
    <t>2.0 ZEMELJSKA IN GRADBENA DELA</t>
  </si>
  <si>
    <t>PREDDELA IN OSTALA DELA</t>
  </si>
  <si>
    <t>Izdelava provizornih dostopov do objektov ali ulic v času gradnje. (prenosljivi). Obračun za 1 kos.</t>
  </si>
  <si>
    <t>1,13</t>
  </si>
  <si>
    <t>Izdelava  mape  z dokazili  o zanesljivosti objekta, kompletna dokumentacija za izvedbo tehničnega pregleda v skaldu z ZGO-1 in dopolnitvami, celo območje.</t>
  </si>
  <si>
    <t>Izdelava ELABORATA o ravnanju z odpadki, ki nastanejo pri gradbenih delih, s končnim poročilom in zahtevano dokumentacijo v skladu z uredbo oz.predpisi za tovrstno področje, celo območje.</t>
  </si>
  <si>
    <t>1,11</t>
  </si>
  <si>
    <t>Sodelovanje in nadzor geomehanika med gradnjo.</t>
  </si>
  <si>
    <t>Izvedba projektantskega nadzora pri gradnji .</t>
  </si>
  <si>
    <t>Izdelava varnostnega načrta po gradbeni zakonodaji pred pričetkom gradnje, celo območje.</t>
  </si>
  <si>
    <t>Izdelava PID po gradbeni zakonodaji ter skladno z zahtevo bodočega upravljalca vodovoda oddaja v projektni obliki-3x tudi 1x  v elektronski obliki, celo območje</t>
  </si>
  <si>
    <t>Izdelava geodetskega načrta skladno s Pravilnikom o izdelavi geodetskega načrta . V tiskani in elektronski obliki. Obračun za 1 m1, celo območje</t>
  </si>
  <si>
    <t>Izdelava geodetskega posnetka v papirni in elektronski obliki skladno z internimi tehničnimi normativi za izvajanje del v katastru upravitelja.. Obračun za 1 m1.</t>
  </si>
  <si>
    <t>Izdelava posnetka obstoječega stanja terena po zakoličbi cevovoda zaradi pravilne vzpostavitve terena v prvotno stanje po izvedenih delih (cesta, robniki, ograja, dvorišča ..), Obračun za komplet.</t>
  </si>
  <si>
    <t>Zakoličenje osi cevovoda z zavarovanjem osi, oznako horizontalnih in vertikalnih lomov, oznako vozlišč, odcepov in zakoličba mesta prevezave na obstoječi cevovod. Obračun za 1 m1.</t>
  </si>
  <si>
    <t>Izdelava, namestitev obvestilne table z nosilnim panojem na gradbišču ter po končanju del odstranitev le-te. Obračun po dejanskih stroških.-celo območje</t>
  </si>
  <si>
    <t>1,2</t>
  </si>
  <si>
    <t xml:space="preserve">Pridobitev dovoljenja za cestno zaporo, z ureditvijo cestnega režima v času gradnje z obvestili, zavarovanjem gradbišča s predpisano prometno signalizacijo, kot so letve, opozorilne vrvice znaki, svetlobna telesa,... Po končanih delih odstranitev le-te. </t>
  </si>
  <si>
    <t>1,1</t>
  </si>
  <si>
    <t>1.0 PREDDELA IN OSTALA DELA</t>
  </si>
  <si>
    <t>Znesek</t>
  </si>
  <si>
    <t>Cena</t>
  </si>
  <si>
    <t>Količina</t>
  </si>
  <si>
    <t>E.M.</t>
  </si>
  <si>
    <t>Opis</t>
  </si>
  <si>
    <t>Šifra</t>
  </si>
  <si>
    <t>Koda</t>
  </si>
  <si>
    <t>€</t>
  </si>
  <si>
    <t>SKUPAJ</t>
  </si>
  <si>
    <t xml:space="preserve">A: REKAPITULACIJA </t>
  </si>
  <si>
    <t>PROJEKTANTSKA OCENA (skupaj z DDV):</t>
  </si>
  <si>
    <t>Davek na dodano vrednost (22%):</t>
  </si>
  <si>
    <t xml:space="preserve">A. JAVNI VODOVOD  </t>
  </si>
  <si>
    <t>REKAPITULACIJA :</t>
  </si>
  <si>
    <t>NAČRT VODOVODA</t>
  </si>
  <si>
    <t>PROJEKT:</t>
  </si>
  <si>
    <t>nov.2019</t>
  </si>
  <si>
    <t>DATUM:</t>
  </si>
  <si>
    <t>40-2011-00-2017</t>
  </si>
  <si>
    <t>ŠT. NAČRTA:</t>
  </si>
  <si>
    <t>1000 Ljubljana</t>
  </si>
  <si>
    <t>Mestni trg 1</t>
  </si>
  <si>
    <t>MESTNA OBČINA LJUBLJANA</t>
  </si>
  <si>
    <t>NAROČNIK:</t>
  </si>
  <si>
    <t>OBJEKT:</t>
  </si>
  <si>
    <t>POVEZOVALNI VODOVOD MED VH VOLAVLJE IN VH JANČE</t>
  </si>
  <si>
    <t>POPIS DEL S PREDIZMERAMI IN PREDRAČUNOM</t>
  </si>
  <si>
    <t>Dodaten in nepredviden material; 10% od vrednosti.</t>
  </si>
  <si>
    <t>7,51</t>
  </si>
  <si>
    <t>Transportni stroški nabave materiala; 5% od vrednosti.</t>
  </si>
  <si>
    <t>7,50</t>
  </si>
  <si>
    <t>PE cev d 110, DN 100</t>
  </si>
  <si>
    <t>7,49</t>
  </si>
  <si>
    <t>Univerzalna spojka U za cev DN 100, PN 10</t>
  </si>
  <si>
    <t>7,48</t>
  </si>
  <si>
    <t>Zobčasta spojka d 110, DN 100</t>
  </si>
  <si>
    <t>7,47</t>
  </si>
  <si>
    <t>Žabji poklopec na obojko, DN 100</t>
  </si>
  <si>
    <t>7,46</t>
  </si>
  <si>
    <t>Membranska tlačna posoda GT-HR-24, PN 10, G 3/4'' z ocevjem in ločilnim ventilom 3/4'', samostoječa</t>
  </si>
  <si>
    <t>7,45</t>
  </si>
  <si>
    <t>vključno vsi ventili, povratni ventili(na tlačni strani) na priklopih posameznih črpalk</t>
  </si>
  <si>
    <t>stikalo za obratovanje v sili (Notbetriebschalter E)</t>
  </si>
  <si>
    <t xml:space="preserve">mikroprocesor  </t>
  </si>
  <si>
    <t xml:space="preserve">pripadajoča elektroomara </t>
  </si>
  <si>
    <t xml:space="preserve">naprava  mora imeti digitalne  izhode za napako in delovanje posamezne črpalke </t>
  </si>
  <si>
    <t>naprava  mora imeti digitalne vhode/izhode, daljinski vklop/izklop ter daljinski reset napake HP</t>
  </si>
  <si>
    <t>avtomatska elektronska kontrolna enota za črpalke</t>
  </si>
  <si>
    <t>v kompletu z:</t>
  </si>
  <si>
    <t>priključki DN 40 mm.</t>
  </si>
  <si>
    <t>n= 2900 min-1</t>
  </si>
  <si>
    <t>f=50 Hz</t>
  </si>
  <si>
    <t>U=400 V</t>
  </si>
  <si>
    <t>P=11 kW</t>
  </si>
  <si>
    <t>za Q=7,2 m3/h, H=155 m</t>
  </si>
  <si>
    <t>kpl</t>
  </si>
  <si>
    <t xml:space="preserve">Dve večstopenjski črpalki;  izvedba za dezinficirano vodo (tip Grundfos CRE 10-17 A-F-J-A-E-HQQE ali podobno); </t>
  </si>
  <si>
    <t>Agregat:</t>
  </si>
  <si>
    <t>7,44</t>
  </si>
  <si>
    <t>Hitra spojka Parker-1 komplet (ženski del-koda 26KAAW21RVX in moški del-koda 25SFIW21RXX)- Za montažo pred merilcem nivoja.</t>
  </si>
  <si>
    <t>7,43</t>
  </si>
  <si>
    <t>Merilnik nivoja SMN 201-ELTRATEC z digitalnim prikazovalnikom, PN 10, DN 1/2"</t>
  </si>
  <si>
    <t>7,42</t>
  </si>
  <si>
    <t>Merilnik tlaka  SMP 201-ELTRATEC z digitalnim prikazovalnikom + ločevalni ventil-PN 10,tlačni senzor 0-25 bar,  DN 1/2".</t>
  </si>
  <si>
    <t>7,41</t>
  </si>
  <si>
    <t>Montažno-demontažni kos DN 50, PN 10</t>
  </si>
  <si>
    <t>7,40</t>
  </si>
  <si>
    <t>Montažno-demontažni kos DN 100, PN 10</t>
  </si>
  <si>
    <t>7,39</t>
  </si>
  <si>
    <t>Induktivni merilnik pretoka PN 10, DN 50 z izhodi za meritve in z zaslonom.</t>
  </si>
  <si>
    <t>7,38</t>
  </si>
  <si>
    <t>Sesalna košara brezu ventila, PN 10, DN 100</t>
  </si>
  <si>
    <t>7,37</t>
  </si>
  <si>
    <t>Avtomatski hidravlični ventil za zadrževanje konstantnega tlaka, PN 25, DN 50</t>
  </si>
  <si>
    <t>7,36</t>
  </si>
  <si>
    <t>Medprirobnična loputa z elektromotornim pogonom AUMA SG 05, PN 25, DN 100</t>
  </si>
  <si>
    <t>7,35</t>
  </si>
  <si>
    <r>
      <t xml:space="preserve">Nepovratni ventil, </t>
    </r>
    <r>
      <rPr>
        <b/>
        <sz val="10"/>
        <rFont val="Arial"/>
        <family val="2"/>
        <charset val="238"/>
      </rPr>
      <t>PN 25</t>
    </r>
    <r>
      <rPr>
        <sz val="10"/>
        <rFont val="Arial"/>
        <family val="2"/>
        <charset val="238"/>
      </rPr>
      <t>, DN 40</t>
    </r>
  </si>
  <si>
    <t>7,34</t>
  </si>
  <si>
    <r>
      <t>Ovalni zasun z ročnim kolesom, kratki,</t>
    </r>
    <r>
      <rPr>
        <b/>
        <sz val="10"/>
        <rFont val="Arial"/>
        <family val="2"/>
        <charset val="238"/>
      </rPr>
      <t xml:space="preserve"> PN 25</t>
    </r>
    <r>
      <rPr>
        <sz val="10"/>
        <rFont val="Arial"/>
        <family val="2"/>
        <charset val="238"/>
      </rPr>
      <t>, DN 40</t>
    </r>
  </si>
  <si>
    <t>7,33</t>
  </si>
  <si>
    <r>
      <t xml:space="preserve">Ovalni zasun z ročnim kolesom, kratki, </t>
    </r>
    <r>
      <rPr>
        <b/>
        <sz val="10"/>
        <rFont val="Arial"/>
        <family val="2"/>
        <charset val="238"/>
      </rPr>
      <t>PN 25</t>
    </r>
    <r>
      <rPr>
        <sz val="10"/>
        <rFont val="Arial"/>
        <family val="2"/>
        <charset val="238"/>
      </rPr>
      <t>, DN 50</t>
    </r>
  </si>
  <si>
    <t>7,32</t>
  </si>
  <si>
    <r>
      <t xml:space="preserve">Ovalni zasun z ročnim kolesom, kratki, </t>
    </r>
    <r>
      <rPr>
        <b/>
        <sz val="10"/>
        <rFont val="Arial"/>
        <family val="2"/>
        <charset val="238"/>
      </rPr>
      <t>PN 25</t>
    </r>
    <r>
      <rPr>
        <sz val="10"/>
        <rFont val="Arial"/>
        <family val="2"/>
        <charset val="238"/>
      </rPr>
      <t>, DN 80</t>
    </r>
  </si>
  <si>
    <t>7,31</t>
  </si>
  <si>
    <t>Ploščati zasun, kratka izvedba,  z ročnim kolesom, kratki, PN 10, DN 40</t>
  </si>
  <si>
    <t>7,30</t>
  </si>
  <si>
    <t>Ploščati zasun, kratka izvedba, z ročnim kolesom, kratki, PN 10, DN 50</t>
  </si>
  <si>
    <t>7,29</t>
  </si>
  <si>
    <t>Ploščati zasun, kratka izvedba, z ročnim kolesom, kratki, PN 10, DN 65</t>
  </si>
  <si>
    <t>7,28</t>
  </si>
  <si>
    <t>Ploščati zasun, kratka izvedba, z ročnim kolesom, kratki, PN 10, DN 100</t>
  </si>
  <si>
    <t>7,27</t>
  </si>
  <si>
    <t>Vodovodne armature</t>
  </si>
  <si>
    <t>cev 4''-DN 100: d 114,3x2.0 mm</t>
  </si>
  <si>
    <t>cev 3''-DN 80: d 88.9x2.0 mm</t>
  </si>
  <si>
    <t>cev 2''- DN 50: d 60.3x2.0 mm</t>
  </si>
  <si>
    <t>cev 6/4''- DN 40: d 48.3x2.0 mm</t>
  </si>
  <si>
    <t>cev 1'': d 33,7x2,0 mm</t>
  </si>
  <si>
    <t>cev 3/4'': d 26,9x2 mm</t>
  </si>
  <si>
    <t>cev 1/2'': d 20x2 mm</t>
  </si>
  <si>
    <t>Jeklena slepa prirobnica DN 80, PN 10, z izvrtino 1/2''</t>
  </si>
  <si>
    <t>7,26</t>
  </si>
  <si>
    <t>Jeklena slepa prirobnica DN 100, PN 25, z izvrtino 1/2''</t>
  </si>
  <si>
    <t>7,25</t>
  </si>
  <si>
    <t xml:space="preserve">Varilni nastavek DN 20 , kos jeklene cevi- za merilnik nivoja, PN 10
</t>
  </si>
  <si>
    <t>7,24</t>
  </si>
  <si>
    <t xml:space="preserve">Koleno  90° DN 100, r=170 mm, ena prirobnica, PN 10
</t>
  </si>
  <si>
    <t>7,23</t>
  </si>
  <si>
    <t xml:space="preserve">Q kos DN 100, dve prirobnici, PN 10
</t>
  </si>
  <si>
    <t>7,22</t>
  </si>
  <si>
    <t xml:space="preserve">Ravna JE prirobnica, DN 100, PN 10
</t>
  </si>
  <si>
    <t>7,21</t>
  </si>
  <si>
    <r>
      <t xml:space="preserve">FF kos, l=1000 mm, </t>
    </r>
    <r>
      <rPr>
        <b/>
        <sz val="10"/>
        <rFont val="Arial"/>
        <family val="2"/>
        <charset val="238"/>
      </rPr>
      <t>PN 25</t>
    </r>
    <r>
      <rPr>
        <sz val="10"/>
        <rFont val="Arial"/>
        <family val="2"/>
        <charset val="238"/>
      </rPr>
      <t>, DN 80.</t>
    </r>
  </si>
  <si>
    <t>7,20</t>
  </si>
  <si>
    <r>
      <t xml:space="preserve">Q kos DN 50, l=520 mm in l=110 mm, r=90 mm, prirobnica-1x DN 50, </t>
    </r>
    <r>
      <rPr>
        <b/>
        <sz val="10"/>
        <rFont val="Arial"/>
        <family val="2"/>
        <charset val="238"/>
      </rPr>
      <t>PN 10</t>
    </r>
    <r>
      <rPr>
        <sz val="10"/>
        <rFont val="Arial"/>
        <family val="2"/>
        <charset val="238"/>
      </rPr>
      <t xml:space="preserve">
</t>
    </r>
  </si>
  <si>
    <t>7,19</t>
  </si>
  <si>
    <r>
      <t xml:space="preserve">Q kos DN 50, l=120 mm in l=100 mm, r=90 mm, dve prirobnici DN 50, </t>
    </r>
    <r>
      <rPr>
        <b/>
        <sz val="10"/>
        <rFont val="Arial"/>
        <family val="2"/>
        <charset val="238"/>
      </rPr>
      <t>PN 25</t>
    </r>
    <r>
      <rPr>
        <sz val="10"/>
        <rFont val="Arial"/>
        <family val="2"/>
        <charset val="238"/>
      </rPr>
      <t xml:space="preserve">
</t>
    </r>
  </si>
  <si>
    <t>7,18</t>
  </si>
  <si>
    <r>
      <t>Ravna cev l=490 mm in l=220 mm DN 50 s kolenom 90</t>
    </r>
    <r>
      <rPr>
        <sz val="10"/>
        <rFont val="Calibri"/>
        <family val="2"/>
        <charset val="238"/>
      </rPr>
      <t>°</t>
    </r>
    <r>
      <rPr>
        <sz val="10"/>
        <rFont val="Arial"/>
        <family val="2"/>
        <charset val="238"/>
      </rPr>
      <t xml:space="preserve"> DN 50, r=90 m in jekleno prirobnico DN 50-2x, </t>
    </r>
    <r>
      <rPr>
        <b/>
        <sz val="10"/>
        <rFont val="Arial"/>
        <family val="2"/>
        <charset val="238"/>
      </rPr>
      <t>PN 25</t>
    </r>
    <r>
      <rPr>
        <sz val="10"/>
        <rFont val="Arial"/>
        <family val="2"/>
        <charset val="238"/>
      </rPr>
      <t xml:space="preserve">
</t>
    </r>
  </si>
  <si>
    <t>7,17</t>
  </si>
  <si>
    <r>
      <t xml:space="preserve">Ravna cev DN 80 l= 830 mm z dvema odcepoma DN 40 mm in enim DN 50 mm- in jekleno prirobnico DN 80 in DN 40-2x,  DN 50-1x, </t>
    </r>
    <r>
      <rPr>
        <b/>
        <sz val="10"/>
        <rFont val="Arial"/>
        <family val="2"/>
        <charset val="238"/>
      </rPr>
      <t>PN 25.</t>
    </r>
    <r>
      <rPr>
        <sz val="10"/>
        <rFont val="Arial"/>
        <family val="2"/>
        <charset val="238"/>
      </rPr>
      <t xml:space="preserve">
</t>
    </r>
  </si>
  <si>
    <t>7,16</t>
  </si>
  <si>
    <r>
      <t xml:space="preserve">Q kos DN 40 in cev  l=128 mm, </t>
    </r>
    <r>
      <rPr>
        <b/>
        <sz val="10"/>
        <rFont val="Arial"/>
        <family val="2"/>
        <charset val="238"/>
      </rPr>
      <t>PN 25</t>
    </r>
    <r>
      <rPr>
        <sz val="10"/>
        <rFont val="Arial"/>
        <family val="2"/>
        <charset val="238"/>
      </rPr>
      <t xml:space="preserve">
</t>
    </r>
  </si>
  <si>
    <t>7,15</t>
  </si>
  <si>
    <t xml:space="preserve">Q kos DN 40 in cev  l=128 mm, PN 10
</t>
  </si>
  <si>
    <t>7,14</t>
  </si>
  <si>
    <t xml:space="preserve">Ravna cev DN 80 l= 830 mm z dvema  odcepoma DN 40 mm  in jekleno prirobnico DN 80 in DN 40-2x, PN 10
</t>
  </si>
  <si>
    <t>7,13</t>
  </si>
  <si>
    <r>
      <t>Ravna cev l=522 mm s kolenoma 45</t>
    </r>
    <r>
      <rPr>
        <sz val="10"/>
        <rFont val="Calibri"/>
        <family val="2"/>
        <charset val="238"/>
      </rPr>
      <t>°</t>
    </r>
    <r>
      <rPr>
        <sz val="10"/>
        <rFont val="Arial"/>
        <family val="2"/>
        <charset val="238"/>
      </rPr>
      <t xml:space="preserve"> -2x DN 100, r=170 m,  z redukcijo na DN 50 mm,  in jekleno prirobnico DN 100-1x in DN 50-1x, PN 10
</t>
    </r>
  </si>
  <si>
    <t>7,12</t>
  </si>
  <si>
    <r>
      <t>Ravna cev l=568 mm s kolenom 90</t>
    </r>
    <r>
      <rPr>
        <sz val="10"/>
        <rFont val="Calibri"/>
        <family val="2"/>
        <charset val="238"/>
      </rPr>
      <t>°</t>
    </r>
    <r>
      <rPr>
        <sz val="10"/>
        <rFont val="Arial"/>
        <family val="2"/>
        <charset val="238"/>
      </rPr>
      <t xml:space="preserve"> -1x DN 100, r=170 m,  s kolenoma 2x 45° in redukcijo na DN 50 mm,  in jekleno prirobnico DN 100 in DN 50, PN 10
</t>
    </r>
  </si>
  <si>
    <t>7,11</t>
  </si>
  <si>
    <r>
      <t>Ravna cev s T odcepom in na odcepu z lokom 45</t>
    </r>
    <r>
      <rPr>
        <sz val="10"/>
        <rFont val="Calibri"/>
        <family val="2"/>
        <charset val="238"/>
      </rPr>
      <t xml:space="preserve">°, </t>
    </r>
    <r>
      <rPr>
        <sz val="10"/>
        <rFont val="Arial"/>
        <family val="2"/>
        <charset val="238"/>
      </rPr>
      <t xml:space="preserve"> DN 100, r=170 mm, l=650 mm in jeklenimi prirobnicami DN 100-3x, PN 10
</t>
    </r>
  </si>
  <si>
    <t>7,10</t>
  </si>
  <si>
    <r>
      <t>Ravna cev s kolenom 90</t>
    </r>
    <r>
      <rPr>
        <sz val="10"/>
        <rFont val="Calibri"/>
        <family val="2"/>
        <charset val="238"/>
      </rPr>
      <t>°</t>
    </r>
    <r>
      <rPr>
        <sz val="10"/>
        <rFont val="Arial"/>
        <family val="2"/>
        <charset val="238"/>
      </rPr>
      <t xml:space="preserve"> DN 100, r=170 mm, l=1230 mm in jeklenima prirobnicama DN 100, PN 10
</t>
    </r>
  </si>
  <si>
    <t>7,9</t>
  </si>
  <si>
    <t xml:space="preserve">Q kos DN 100, l=368 mm, r=170 mm, dve prirobnici DN 100, PN 10
</t>
  </si>
  <si>
    <t>7,8</t>
  </si>
  <si>
    <r>
      <t>Ravna cev s koleni-3x 45</t>
    </r>
    <r>
      <rPr>
        <sz val="10"/>
        <rFont val="Calibri"/>
        <family val="2"/>
        <charset val="238"/>
      </rPr>
      <t>°</t>
    </r>
    <r>
      <rPr>
        <sz val="10"/>
        <rFont val="Arial"/>
        <family val="2"/>
        <charset val="238"/>
      </rPr>
      <t xml:space="preserve"> DN 100, r=170 mm, l=354 mm in jeklenima prirobnicama DN 100, PN 10
</t>
    </r>
  </si>
  <si>
    <t>7,7</t>
  </si>
  <si>
    <t>FF kos, l=1000 mm, PN 10, 3 prirobnice, DN 100.</t>
  </si>
  <si>
    <t>7,6</t>
  </si>
  <si>
    <t>FF kos, l=1600 mm, PN 10, DN 100.</t>
  </si>
  <si>
    <t>7,5</t>
  </si>
  <si>
    <t>FF kos, l=1800 mm, PN 10, DN 100.</t>
  </si>
  <si>
    <t>7,4</t>
  </si>
  <si>
    <t>FF kos, l=1000 mm, PN 10, DN 100.</t>
  </si>
  <si>
    <t>7,3</t>
  </si>
  <si>
    <t>Nerjaveči fazonski kosi, prirobnični spoj, AISI 316:</t>
  </si>
  <si>
    <r>
      <t>E kos,</t>
    </r>
    <r>
      <rPr>
        <b/>
        <sz val="10"/>
        <rFont val="Arial"/>
        <family val="2"/>
        <charset val="238"/>
      </rPr>
      <t xml:space="preserve"> PN 25</t>
    </r>
    <r>
      <rPr>
        <sz val="10"/>
        <rFont val="Arial"/>
        <family val="2"/>
        <charset val="238"/>
      </rPr>
      <t>, DN 80.</t>
    </r>
  </si>
  <si>
    <t>7,2</t>
  </si>
  <si>
    <r>
      <t xml:space="preserve">F kos, </t>
    </r>
    <r>
      <rPr>
        <b/>
        <sz val="10"/>
        <rFont val="Arial"/>
        <family val="2"/>
        <charset val="238"/>
      </rPr>
      <t>PN 25</t>
    </r>
    <r>
      <rPr>
        <sz val="10"/>
        <rFont val="Arial"/>
        <family val="2"/>
        <charset val="238"/>
      </rPr>
      <t>, DN 100.</t>
    </r>
  </si>
  <si>
    <t>7,1</t>
  </si>
  <si>
    <t>NL fazonski kosi: ISO 2531</t>
  </si>
  <si>
    <t xml:space="preserve">Vsa vgrajena oprema mora imeti atest za pitno vodo. </t>
  </si>
  <si>
    <t>7.0 NABAVA MATERIALA</t>
  </si>
  <si>
    <t>Ostala dodatna in nepredvidena dela. Obračun stroškov po dejanskih stroških porabe časa in materiala po vpisu v gradbeni dnevnik. 
Ocena stroškov 10% vrednosti montažnih del.</t>
  </si>
  <si>
    <t>6,29</t>
  </si>
  <si>
    <t>Izpiranje in dezinfekcija vgrajenih elementov in armatur. Obračun za vse elemente kompletno.</t>
  </si>
  <si>
    <t>6,28</t>
  </si>
  <si>
    <t>Tlačni preizkus vgrajenih elementov na tlak po zahtevi projekta. Obračun za 1 komplet vodovodne inštalacije.</t>
  </si>
  <si>
    <t>6,27</t>
  </si>
  <si>
    <t>Montaža odcepa z obst.cevi DN 20 in montaža hitre spojke  Parker in merilnika nivoja Eltrarec SMN 201</t>
  </si>
  <si>
    <t>6,26</t>
  </si>
  <si>
    <t>Montaža membranske tlačne posode GT-HR-24 z ocevjem in ločilnim ventilom, samostoječa</t>
  </si>
  <si>
    <t>6,25</t>
  </si>
  <si>
    <t>Demontaža obstoječe tlačne posod , odvoz na trajno deponijo.</t>
  </si>
  <si>
    <t>6,24</t>
  </si>
  <si>
    <t xml:space="preserve">Demontaža obstoječih cevi in armatur v VH. </t>
  </si>
  <si>
    <t>6,23</t>
  </si>
  <si>
    <t>Montaža spojke za prevezavo cevi NL DN 100.</t>
  </si>
  <si>
    <t>6,22</t>
  </si>
  <si>
    <t>Montaža agregata, dve vertikalni centrifugalni črpalki s pripadajočimi armaturami in cevovodi. Montaža elektroomare s pripadajočo opremo in el.instalacijami je predmet elektonačrta. Obračun za komplet strojne instalacije prečrpalnice.</t>
  </si>
  <si>
    <t>6,21</t>
  </si>
  <si>
    <t>Montaža črpalk:</t>
  </si>
  <si>
    <t>Montaža tlačnega senzorja 0-25 bar, analogni manometer, ločilni ventil 1/2''</t>
  </si>
  <si>
    <t>6,20</t>
  </si>
  <si>
    <t>Montaža nepovratnega ventila DN 40</t>
  </si>
  <si>
    <t>6,19</t>
  </si>
  <si>
    <t xml:space="preserve">Montaža montažnega kosa DN 100. Obračun za 1 kos. </t>
  </si>
  <si>
    <t>6,18</t>
  </si>
  <si>
    <t xml:space="preserve">Montaža montažnega kosa DN 50. Obračun za 1 kos. </t>
  </si>
  <si>
    <t>6,17</t>
  </si>
  <si>
    <t xml:space="preserve">Montaža  induktivnega merilnika pretoka DN 50. Obračun za 1 kos. </t>
  </si>
  <si>
    <t>6,16</t>
  </si>
  <si>
    <t xml:space="preserve">Montaža sesalne košare brez ventila DN 100. Obračun za 1 kos. </t>
  </si>
  <si>
    <t>6,15</t>
  </si>
  <si>
    <t xml:space="preserve">Montaža avtomatskega hidravličnega ventila za zadrževanje konstantnega tlaka DN 50. Obračun za 1 kos. </t>
  </si>
  <si>
    <t>6,14</t>
  </si>
  <si>
    <t xml:space="preserve">Montaža medprirobnične zaporne lopute DN 100 z el.motornim pogonom. Obračun za 1 kos. </t>
  </si>
  <si>
    <t>6,13</t>
  </si>
  <si>
    <t xml:space="preserve">Montaža zasunov DN 40 z ročnim kolesom. Obračun za 1 kos. </t>
  </si>
  <si>
    <t>6,12</t>
  </si>
  <si>
    <t xml:space="preserve">Montaža zasunov-kratki DN 40 z ročnim kolesom. Obračun za 1 kos. </t>
  </si>
  <si>
    <t>6,11</t>
  </si>
  <si>
    <t xml:space="preserve">Montaža zasunov DN 50 z ročnim kolesom. Obračun za 1 kos. </t>
  </si>
  <si>
    <t>6,10</t>
  </si>
  <si>
    <t xml:space="preserve">Montaža zasunov-kratki- DN 65 z ročnim kolesom. Obračun za 1 kos. </t>
  </si>
  <si>
    <t>6,9</t>
  </si>
  <si>
    <t xml:space="preserve">Montaža zasunov-kratki- DN 50 z ročnim kolesom. Obračun za 1 kos. </t>
  </si>
  <si>
    <t>6,8</t>
  </si>
  <si>
    <t xml:space="preserve">Montaža zasunov DN 80 z ročnim kolesom. Obračun za 1 kos. </t>
  </si>
  <si>
    <t>6,7</t>
  </si>
  <si>
    <t xml:space="preserve">Montaža zasunov-kratki- DN 100 z ročnim kolesom. Obračun za 1 kos. </t>
  </si>
  <si>
    <t>6,6</t>
  </si>
  <si>
    <t>Zvarni spoji morajo biti po prvem kakovostnem razredu (standard JUS C.T3.010), ves za varjenje uporabljen material mora imeti ateste. Za zvare, ki  morajo biti izvedeni brez napak, je obvezna 100% radiografska oz.ultrazvočna kontrola. Varijo lahko samo strokovno usposobljeni varilci z atestom za ta kakovostni razred. Postopki kakovostnih zvarnih spojev so podani v standardu JUS C.T3.035, medtem ko JUS C.T3.061 predpisuje preizkuse varilcev.</t>
  </si>
  <si>
    <t>Montaža kosov in cevi  iz nerjavečega jekla AISI 316 na navoj in prirobnico DN 50- DN 100, vključen potreben razrez cevi.  Obračun za 1 kos.</t>
  </si>
  <si>
    <t>6,5</t>
  </si>
  <si>
    <t>Montaža fazonskih kosov NL DN 80 na prirobnico. Obračun za 1 kos.</t>
  </si>
  <si>
    <t>6,4</t>
  </si>
  <si>
    <t>Montaža fazonskih kosov NL DN 100 na prirobnico. Obračun za 1 kos.</t>
  </si>
  <si>
    <t>Prenos, spuščanje in polaganje fazonskih kosov in armatur teže do 25 kg v objekt ter poravnanje v vertikalni in horizontalni smeri. Obračun za 1 kos.</t>
  </si>
  <si>
    <t>vzpostavitev 100%</t>
  </si>
  <si>
    <t>priprava 100%</t>
  </si>
  <si>
    <t>6.0 MONTAŽNA DELA</t>
  </si>
  <si>
    <t>PLESKARSKA, OBRTNIŠKA DELA</t>
  </si>
  <si>
    <t>Ostala dodatna in nepredvidena dela. Obračun stroškov po dejanskih stroških porabe časa in materiala po vpisu v gradbeni dnevnik. 
Ocena stroškov 10% vrednosti mizarskih del.</t>
  </si>
  <si>
    <t>5,5</t>
  </si>
  <si>
    <t>Zaglajevanje AB sten in popravilo neravnin zaradi opaža, prebojev in vgradnje opreme. Obračun za 1 m2.</t>
  </si>
  <si>
    <t>Nabava, dobava in montaža NL vodotesnega pokrova dim.800/800 mm D400,  nad pomožno vstopno odprtino, z napravo za odpiranje in možnostjo zaklepanja. Obračun za 1 kos.</t>
  </si>
  <si>
    <t>Vsi ključavničarski izdelki morajo biti zaščiteni proti koroziji vsaj z enim temeljnim premazom.</t>
  </si>
  <si>
    <t>Demontaža obstoječe lestve  in montaža kovinske vstopne lestve  vključno z  montažo nosilcev v AB stene, L=3.2 m, nerjaveča lestev s protizdrsnimi prečkami, rebrasti nedrseči inox material po SIST EN 14396:2004, oprijemala po SIST EN 13101:2003. Obračun za 1 kos.</t>
  </si>
  <si>
    <t>5,2</t>
  </si>
  <si>
    <t>Nabava, dobava in montaža rešetke iz ploščatih profilov  iz nerjavečega jekla 25/2 mm, dimenzije 400x400 mm, z okvirjem iz kotnega profila 30x30x3 mm. Obračun za 1 kos.</t>
  </si>
  <si>
    <t>5.0 PLESKARSKA,OBRTNIŠKA DELA</t>
  </si>
  <si>
    <t>TESARSKA DELA</t>
  </si>
  <si>
    <t>Ostala dodatna in nepredvidena dela. Obračun stroškov po dejanskih stroških porabe časa in materiala po vpisu v gradbeni dnevnik. 
Ocena stroškov 10% vrednosti tesarskih del.</t>
  </si>
  <si>
    <t>Montaža in demontaža lesenih škatelj kot opaž prebojev in odprtin v betonskih konstrukcijah. Razvite površine do 1m2.</t>
  </si>
  <si>
    <t>Opaži odprtin 1.50-2.50 m2. Obračun za 1 kos.</t>
  </si>
  <si>
    <t>Izdelava opaža betonskega podpornika za črpalko. Obračun za 1 kos.</t>
  </si>
  <si>
    <t>Izdelava opaža betonskega podpornega stebrička. Obračun za 1 kos.</t>
  </si>
  <si>
    <t>Opaž poglobitvenega jaška dim. 40x40 cm in globine 20 cm. Obračun za 1 kos.</t>
  </si>
  <si>
    <t>Opaž ravne armiranobetonske krovne plošče s podpiranjem 0.00-4.00 m. Obračun za 1 m2.</t>
  </si>
  <si>
    <t>Dvostranski opaž ravnih vertikalnih armiranobetonskih sten, za vidne površine, višine 0.00-4.00 m. Obračun za 1 m2.</t>
  </si>
  <si>
    <t>Enostranski opaž stropne plošče višine do 20 cm. Obračun za 1m2.</t>
  </si>
  <si>
    <t>Enostranski opaž talne plošče višine do 20 cm. Obračun za 1m2.</t>
  </si>
  <si>
    <t>Enostranski opaž podložnega betona. Obračun za 1 m2.</t>
  </si>
  <si>
    <t>Vsi opaži so kvalitete za viden beton VB-3</t>
  </si>
  <si>
    <t>4.0 TESARSKA DELA</t>
  </si>
  <si>
    <t>ZIDARSKA DELA</t>
  </si>
  <si>
    <t>Ostala dodatna in nepredvidena dela. Obračun stroškov po dejanskih stroških porabe časa in materiala po vpisu v gradbeni dnevnik. 
Ocena stroškov 10% vrednosti zidarskih del.</t>
  </si>
  <si>
    <t>Vgradnja kovinskih izdelkov v beton, teže do 10 kg. Obračun za 1 kos.</t>
  </si>
  <si>
    <t>Izdelava samorazlivnega premaza na tla prizidka (npr. SIKA FLOOR 21N PURCEM). Obračun za m2.</t>
  </si>
  <si>
    <t>Izdelava zaščite horizontalne hidroizolacije z betonom C12/15, 5-10 cm. Obračun za 1 m2.</t>
  </si>
  <si>
    <t>Izdelava zaščite vertikalne hidroizolacije s STYRODUR ploščami, gostote 33 kg/m2, deb. 5 cm. Obračun za 1 m2.</t>
  </si>
  <si>
    <t>Izdelava horizontalne hidroizolacije:2x hladni bitumenski premaz, 2x varilni trakovi.  Obračun za 1m2.</t>
  </si>
  <si>
    <t>Izdelava vertikalne hidroizolacije:2x hladni bitumenski premaz,  2x varilni trakovi z varjenjem po celi širini (kot npr. ibitol HS in izotekt T4). Obračun za 1 m2.</t>
  </si>
  <si>
    <t>3,3</t>
  </si>
  <si>
    <t>Nabava, dobava in montaža armirne mrežice na plošče. Obračun za 1 m2.</t>
  </si>
  <si>
    <t>3,2</t>
  </si>
  <si>
    <t>Nabava, dobava in montaža Styrodur plošč debeline 5 cm na stene in strop objekta(notranja stran). Obračun za 1 m2.</t>
  </si>
  <si>
    <t>3,1</t>
  </si>
  <si>
    <t>3.0 ZIDARSKA IN KERAMIČARSKA DELA</t>
  </si>
  <si>
    <t>BETONSKA DELA</t>
  </si>
  <si>
    <t>Ostala dodatna in nepredvidena dela. Obračun stroškov po dejanskih stroških porabe časa in materiala po vpisu v gradbeni dnevnik. 
Ocena stroškov 10% vrednosti betonskih del.</t>
  </si>
  <si>
    <t>Izvrtina v steno vodne celice za vgradnjo prehodnega FF kosa DN 100 mm, premer izvrtine 250 mm; odprtina se po vstavitivi FF kosa zaliej z ekspanzijskim betonom, popravi se vodotesna izolacija vodne celice.</t>
  </si>
  <si>
    <t>Nabava in vstavitev tesnilnega traku WATERSTOP DA 240 med dozidano in obstoječo konstrukcijo. Obračun za m1.</t>
  </si>
  <si>
    <t>Nabava in vstavitev tesnilnega traku TRICOMER BV FA 50/2/3 + TRICOSAL TFL 20 med dozidano in obstoječo konstrukcijo. Obračun za m1.</t>
  </si>
  <si>
    <t>kg</t>
  </si>
  <si>
    <t>Nabava, dobava, razrez in polaganje mrežne armature S 500.  Obračun za 1 kg.</t>
  </si>
  <si>
    <t>Nabava, dobava, razrez, krivljenje in polaganje srednje komplicirane armature iz rebrastega železa  S 500, prereza nad fi 12. Obračun za 1 kg.</t>
  </si>
  <si>
    <t>Nabava, dobava, razrez, krivljenje in polaganje srednje komplicirane armature iz rebrastega železa  S 500, prereza do fi 12. Obračun za 1 kg.</t>
  </si>
  <si>
    <t>Betoniranje armiranobetonskih konstrukcij s plastičnim betonom C30/37- stopnice, podstavek. Obračun za 1 m3.</t>
  </si>
  <si>
    <t>Betoniranje betonskih konstrukcij s plastičnim betonom C-16/20 (XC2), prereza  0.12-0.2 m3/m2,m1, granulacija 0-16 mm. Obračun za 1 m3.</t>
  </si>
  <si>
    <t>Betoniranje armiranobetonskih konstrukcij s plastičnim betonom C-30/37 (XC2, PV-II), granulacija  0-16 mm, prereza  0.12-0.30 m3/m2,m1. Obračun za 1 m3.</t>
  </si>
  <si>
    <t>Betoniranje nearmiranih betonskih konstrukcij z zemeljsko vlažnim betonom C-8/10, prereza 0.08-0.12 m3/m1,m2 - podložni beton. Obračun za 1 m3.</t>
  </si>
  <si>
    <t>Izravnava porušenega dela AB konstrukcije, čiščenje in poravnava armature, navezava in položitev nove armarure, zalitje z betonom C25/30 (granulacija agregata 0-16 mm). Obračun za 1 m2.</t>
  </si>
  <si>
    <t>Porušenje dela obstoječe stene podzemne celice vodohrana, rušenje, odvoz na trajno deponijo, vključno stroški deponije. Obračun za 1 m3.</t>
  </si>
  <si>
    <t xml:space="preserve">Pred rušenjem stene objekta je potrebno podpreti obstoječo konstrukcijo-podest z vertikalnim opažem-jekleni opažni nosilci po detajlih v prilogi.  </t>
  </si>
  <si>
    <t>2.0 BETONERSKA IN ŽELEZOKRIVSKA DELA</t>
  </si>
  <si>
    <t>ZEMELJSKA IN GRADBENA DELA</t>
  </si>
  <si>
    <t>1,25</t>
  </si>
  <si>
    <t>Čiščenje terena po končani gradnji.
Obračun za 1m2.</t>
  </si>
  <si>
    <t>1,24</t>
  </si>
  <si>
    <t>Podbetoniranje NL elementov  s porabo betona C 16/20 do 0.15-0.40 m3/kos.</t>
  </si>
  <si>
    <t>1,23</t>
  </si>
  <si>
    <t>Obloge odprtih korit in iztokov s kamnitimi bloki naravnega izvora (material od izkopa), premer blokov 20-30 cm. Kamen se polaga v beton C 16/20. Obračun 1m2 utrditev.</t>
  </si>
  <si>
    <t>1,22</t>
  </si>
  <si>
    <t xml:space="preserve">Dobava in vgradnja cevi med izpustnim jaškom in izpustom - cevi PE d 110. Na koncu cevi za zračnik se vgradi nerjaveča rešetka. Obračun za 1 m1.   </t>
  </si>
  <si>
    <t>1,21</t>
  </si>
  <si>
    <t>Dobava materiala in polaganje dodatnih PVC drenažnih cevi Midren d 110 okoli dna objekta z izpustom  v izpust ob objektu , zemeljska dela v sklopu gradnje objekta,vključno z zasipom. Obračun za 1 m1 komplet izvedbe.</t>
  </si>
  <si>
    <t>1,20</t>
  </si>
  <si>
    <t>Demontaža obst. drenažnih cevi Midren d 110  ob objektu in izpustne cevi. Obračun za 1 m1 komplet izvedbe.</t>
  </si>
  <si>
    <t>1,19</t>
  </si>
  <si>
    <t xml:space="preserve">Dobava materiala in vgradnja prane betonske plošče pred objektom. Tlakovci se polagajo v betonsko podlago C8/10 Obračun za 1 m2.   </t>
  </si>
  <si>
    <t>1,18</t>
  </si>
  <si>
    <t xml:space="preserve">Odstranitev  betonskih plošč pred objektom., odlaganje na začasno deponijo. Obračun za 1 m2.   </t>
  </si>
  <si>
    <t>1,17</t>
  </si>
  <si>
    <t>Fino ročno planiranje humuziranih površin in ponovna zatravitev.
Obračun za 1m2.</t>
  </si>
  <si>
    <t>1,16</t>
  </si>
  <si>
    <t>Strojno razgrinjanje in grobo planiranje humusa v povprečni deb. 20 cm z odrivom ali premetom do 10 m.
Obračun za 1 m3.</t>
  </si>
  <si>
    <t>1,15</t>
  </si>
  <si>
    <t>Odvoz odkopanega materiala s kamionom kiperjem na trajno deponijo  z nakladanjem, razkladanjem, razgrinjanjem, planiranjem in utrjevanjem v slojih po 50 cm. Obračun za 1 m3.</t>
  </si>
  <si>
    <t>1,14</t>
  </si>
  <si>
    <t>Zasipanje za zidovi in nad krovno ploščo z odbranim materialom III. - IV. Ktg, ki je deponiran na začasni deponiji s predhodno ustrezno obdelavo in z s strojnim komprimiranjem s težkimi komprimacijskimi sredstvi v plasteh po 30 cm do zbitosti do 95 % po Proktorju.</t>
  </si>
  <si>
    <t>Izdelava drenažnega nasutja nad drenažnimi cevmi z dobavo, razstiranjem, nabijanjem in planiranjem gramoznega  granulata frakcij fi 15 - 45 mm</t>
  </si>
  <si>
    <t>1,12</t>
  </si>
  <si>
    <t>Izdelava tampona iz gramoznega materiala fr.0.02-30 mm pod temeljno ploščo objekta, planiranje v točnosti +-1 cm; debeline 30 cm. Obračun za 1 m3.</t>
  </si>
  <si>
    <t>Nabava in položitev geotekstila (gramatura 125g/m2)na dno gradbene jame. Obračun za 1 m2.</t>
  </si>
  <si>
    <t>1,10</t>
  </si>
  <si>
    <t>Utrditev dna gradbene jame z ročnim vibracijskim strojem do zbitosti 60 kN/m2. Obračun za 1 m2.</t>
  </si>
  <si>
    <t>1,9</t>
  </si>
  <si>
    <t>Ročno planiranje dna gradbene jame s točnostjo +/- 3 cm. Obračun 1 m2.</t>
  </si>
  <si>
    <t>1,8</t>
  </si>
  <si>
    <t>IV. - V. kategorija</t>
  </si>
  <si>
    <t>Strojni in delno ročni izkop gradbene jame na lokaciji  gradbene jame za črpališče,  globine 1  m, z odmetom materiala do 5 m od roba gradbene jeme. Obračun za 1 m3 izkopa.</t>
  </si>
  <si>
    <t>1,6</t>
  </si>
  <si>
    <t>Površinski odkop humusa v povprečni debelini 20 cm, z odlaganjem ob rob izkopa, premet do 10 m od gradbene jame.
Obračun za 1 m3.</t>
  </si>
  <si>
    <t>1,5</t>
  </si>
  <si>
    <t>Geodetski posnetek in vris v kataster. En izvod posnetka v Gauss-Krugerjevem sistemu oz.veljavnem se odda v elektronski obliki.. Izdelava geodetskega načrta po zahtevi upravljalca vodovoda in gradbeni zakonodaji.  SKUPNA POSTAVKA PRI JAVNEM VODOVODU.</t>
  </si>
  <si>
    <t>1,4</t>
  </si>
  <si>
    <t>Po končanih delih se gradbišče pospravi in vzpostavi v prvotno stanje. Fiksni stroški.</t>
  </si>
  <si>
    <t>1,3</t>
  </si>
  <si>
    <t>Priprava gradbišča, odstranitev eventuelnih ovir in utrditev delovnega platoja. Fiksni stroški.</t>
  </si>
  <si>
    <t>Zakoličenje objekta s postavitvijo gradbenih profilov in označbo višin. Obračun za 1 kos.</t>
  </si>
  <si>
    <t>1.0 ZEMELJSKA IN GRADBENA DELA</t>
  </si>
  <si>
    <t>5.0 PLESKARSKA, OBRTNIŠKA DELA</t>
  </si>
  <si>
    <t>B. REKAPITULACIJA</t>
  </si>
  <si>
    <t>VH VOLAVLJE-PRIZIDEK</t>
  </si>
  <si>
    <t>INVESTITOR:</t>
  </si>
  <si>
    <t>merilnik nivoja SMN 201</t>
  </si>
  <si>
    <t>krogelni ventil DN 15</t>
  </si>
  <si>
    <t>Univerzalna navrtna objemka DN 100/25  z navojno redukcijo DN 25/ DN 15</t>
  </si>
  <si>
    <t>Napeljave-prikaz nivoja vode:</t>
  </si>
  <si>
    <t>cevi- JE nerjaveče, AISI 304/EN 1.4301, DN 25</t>
  </si>
  <si>
    <t>redukcija-  DN 25/10</t>
  </si>
  <si>
    <r>
      <t>Koleno  90</t>
    </r>
    <r>
      <rPr>
        <sz val="10"/>
        <rFont val="Calibri"/>
        <family val="2"/>
        <charset val="238"/>
      </rPr>
      <t xml:space="preserve">°, </t>
    </r>
    <r>
      <rPr>
        <sz val="11"/>
        <rFont val="Calibri"/>
        <family val="2"/>
        <charset val="238"/>
      </rPr>
      <t>DN 25,</t>
    </r>
    <r>
      <rPr>
        <sz val="10"/>
        <rFont val="Arial"/>
        <family val="2"/>
        <charset val="238"/>
      </rPr>
      <t xml:space="preserve"> AISI 316</t>
    </r>
  </si>
  <si>
    <t>odcep- T kos DN 25/20, AISI 316</t>
  </si>
  <si>
    <t>odcep PTFE- T kos DN 20/10</t>
  </si>
  <si>
    <t>odcep PTFE- T kos DN 10/10</t>
  </si>
  <si>
    <t>nepovratni ventil DN 10</t>
  </si>
  <si>
    <t>nepovratni ventil DN 20</t>
  </si>
  <si>
    <t>krogelni ventil DN 10</t>
  </si>
  <si>
    <t>krogelni ventil DN 20</t>
  </si>
  <si>
    <t>krogelni ventil DN 25</t>
  </si>
  <si>
    <t>kolena 90°  PTFE, DN 10</t>
  </si>
  <si>
    <t>kolena 90°  PTFE, DN 20</t>
  </si>
  <si>
    <t>kolena 90° PTFE, DN 25</t>
  </si>
  <si>
    <t>cevi PTFE, DN 10</t>
  </si>
  <si>
    <t>cevi PTFE, DN 20</t>
  </si>
  <si>
    <t>navrtna objemka-obstoječa DN 100/25</t>
  </si>
  <si>
    <t>Napeljave-dotok na analizator klora:</t>
  </si>
  <si>
    <t>kolena PTFE, DN 25</t>
  </si>
  <si>
    <t>cevi PTFE, DN 25</t>
  </si>
  <si>
    <t>lovilna posoda iz PE, V=100 l</t>
  </si>
  <si>
    <t>posoda za dezinfekcijo iz PE, V=80 l, s pokrovom, priključkom za cev in držalom</t>
  </si>
  <si>
    <t>sesalni nepovratni ventil DN 25</t>
  </si>
  <si>
    <t>nepovratni ventil, DN 25</t>
  </si>
  <si>
    <t>krogelni ventili, DN 25</t>
  </si>
  <si>
    <t>Napeljave za dezinfekcijo vode (hipoklorit):</t>
  </si>
  <si>
    <t>Ploščati zasun z ročnim kolesom, kratki, PN 10, DN 50</t>
  </si>
  <si>
    <t>cev 1/2'': d 21,3x1,5 mm</t>
  </si>
  <si>
    <r>
      <t>Ravna cev s koleni 90</t>
    </r>
    <r>
      <rPr>
        <sz val="10"/>
        <rFont val="Calibri"/>
        <family val="2"/>
        <charset val="238"/>
      </rPr>
      <t xml:space="preserve">°- </t>
    </r>
    <r>
      <rPr>
        <sz val="10"/>
        <rFont val="Arial"/>
        <family val="2"/>
        <charset val="238"/>
      </rPr>
      <t>9x</t>
    </r>
    <r>
      <rPr>
        <sz val="10"/>
        <rFont val="Calibri"/>
        <family val="2"/>
        <charset val="238"/>
      </rPr>
      <t xml:space="preserve">, </t>
    </r>
    <r>
      <rPr>
        <sz val="10"/>
        <rFont val="Arial"/>
        <family val="2"/>
        <charset val="238"/>
      </rPr>
      <t xml:space="preserve"> DN 50, odrez po meri, skupna dolžina l=6590 mm, 1x prirobnica DN 50. PN 10.
</t>
    </r>
  </si>
  <si>
    <t xml:space="preserve">Q kos DN 50, l=150 mm, 2x prirobnica DN 50, PN 10
</t>
  </si>
  <si>
    <t>Q kos, PN 10, 100.</t>
  </si>
  <si>
    <t>FFR kos DN 80/50, PN 10</t>
  </si>
  <si>
    <t>F kos, PN 10, DN 80.</t>
  </si>
  <si>
    <t>Obstoječe vodovodne napeljave se očisti s peskanjem, antikorozijskim premazom in dekorativnim premazom.</t>
  </si>
  <si>
    <t>Demontaža obstoječih cevi in armatur.</t>
  </si>
  <si>
    <t xml:space="preserve"> Montaža prikaza nivoja vode z vsem materialom, vključno merilnik nivoja in montaža hitre spojke  Parker . Obračun za komplet izvedbo.</t>
  </si>
  <si>
    <t>Montaža napeljave za dezinfekcijo vode (hipoklorit) s cevmi, ventili, injekcijsko enoto, nepovratnim ventilom, posodo za dezinfekcijo V=80 l, lovine posode 100l, dozirne črpalke, obtočne črpalke. Obračun za komplet.</t>
  </si>
  <si>
    <t>Montaža fazonskih kosov NL DN 50 do DN 80 na prirobnico. Obračun za 1 kos.</t>
  </si>
  <si>
    <t>6,3</t>
  </si>
  <si>
    <t>5,6</t>
  </si>
  <si>
    <t>Demontaža obstoječega lesenega podpornega stebra za nadsrešek, prestavitev v vogal nove talne plošče vhoda z vsem potrebnim materialom. Obračun za 1 kos.</t>
  </si>
  <si>
    <t>Demontaža obstoječe lestve  in montaža kovinske vstopne lestve  vključno z  montažo nosilcev v AB stene, L=2.0 m, nerjaveča lestev s protizdrsnimi prečkami, rebrasti nedrseči inox material po SIST EN 14396:2004, oprijemala po SIST EN 13101:2003.. Obračun za 1 kos.</t>
  </si>
  <si>
    <t>5,4</t>
  </si>
  <si>
    <t xml:space="preserve">Dobava in vgradnja talenega sifona z prikopom na obstoječi izpust. Obračun za 1 kos. </t>
  </si>
  <si>
    <t xml:space="preserve">Dobava in vgradnja ventilatorja za vpihovanje zraka v prostor z dezinfekcijo. Obračun za 1 kos. </t>
  </si>
  <si>
    <t>Nabava in dobava zunanjih enokrilnih kovinskih vrat (zaščita proti rjavenju, toplotna izolacija, U=1.4 W/m2 K, debelina 70 mm) s podboji in potrebnim okovjem, dim. 190/200 cm. Upoštevati končni dekorativni premaz, barva po izbiri naročnika. Obračun za 1 kos.</t>
  </si>
  <si>
    <t>Montaža in demontaža lesenih škatel kot opaž prebojev in odprtin v betonskih konstrukcijah. Razvite površine do 1m2.</t>
  </si>
  <si>
    <t>Montaža kovinske vstopne lestve  vključno z  montažo nosilcev v AB stene, L=2 m. Obračun za 1 kos.</t>
  </si>
  <si>
    <t>Dobava in vgradnja koviskih okvirjev iz nerjavečega materiala za prezračevalne odprtine v AB stene objekta dimenzij do 2 m2.  Obračun za 1 odprtino v steni.</t>
  </si>
  <si>
    <t>Vgrajevanje kovinskih podbojev vrat velikosti do 3 m2. Obračun za 1 kos.</t>
  </si>
  <si>
    <t>Barvanje notranjosti prostora za dezinfekcijo z vodooporno barvo-belo. Obračun za 1 m2.</t>
  </si>
  <si>
    <t>Izvedba termoizolacijske fasade kot npr.sistem Demit Original.  
prenamaz in zaključni sloj  silicate. stiropora  5 cm.   Obračun za 1 m2.</t>
  </si>
  <si>
    <t>3,5</t>
  </si>
  <si>
    <t>Izdelava izravnalne mase na steno iz siporeksa in obstoječa stena, notranja stena. Obračun za 1 m2.</t>
  </si>
  <si>
    <t>3,4</t>
  </si>
  <si>
    <t>Izdelava zidu iz siporeks zidnih blokov deb.10 cm v apneno-cementni malti.</t>
  </si>
  <si>
    <t>Nabava in vstavitev styrodura deb. 2cm  med dozidano in obstoječo konstrukcijo-dilatacija. Obračun za m1.</t>
  </si>
  <si>
    <t>Vgradnja NL pokrova velikosti 600x600 mm,C 250 v krovni plošči- vstop v jašek.</t>
  </si>
  <si>
    <t>Betoniranje armiranobetonskih konstrukcij s plastičnim betonom C-25/30, granulacija  0-16 mm, prereza  0.12-0.30 m3/m2,m1. Obračun za 1 m3. - krovna plošča 0,7 m3 + tla: 0,21 m3 + stene:1, 4m3 = 2,3 m3</t>
  </si>
  <si>
    <t>Izravnava porušenega dela AB konstrukcije, čiščenje in poravnava armature, navezava in položitev nove armature, zalitje z betonom C25/30 (granulacija agregata 0-16 mm). Obračun za 1 m2.</t>
  </si>
  <si>
    <t>Porušenje dela obstoječe stene in pokrova podzemnega jaška pred vhodom v objekt, rušenje,demontaža LŽ pokrova,  odvoz na trajno deponijo, vključno stroški deponije. Obračun za 1 m3.</t>
  </si>
  <si>
    <t xml:space="preserve">Dobava materiala in vgradnja prane betonske plošče na platoju pred vhodom. Tlakovci se polagajo v betonsko podlago C8/10. Obračun za 1 m2.   </t>
  </si>
  <si>
    <t>Zasipanje za stenami z odbranim materialom III. - IV. Ktg, ki je deponiran na začasni deponiji s predhodno ustrezno obdelavo in z s strojnim komprimiranjem s težkimi komprimacijskimi sredstvi v plasteh po 30 cm do zbitosti do 95 % po Proktorju.</t>
  </si>
  <si>
    <t>1.8</t>
  </si>
  <si>
    <t>1.7</t>
  </si>
  <si>
    <t>1.6</t>
  </si>
  <si>
    <t>C. REKAPITULACIJA</t>
  </si>
  <si>
    <t>VH JANČE-PRIZIDEK</t>
  </si>
  <si>
    <t>%</t>
  </si>
  <si>
    <t>Nepredvidena dela, ki se obračunajo po dejanski količini in porabljenem času po potrditvi nadzornika
OPOMBA: Postavka velja za celoten projekt!</t>
  </si>
  <si>
    <t>3.0.9</t>
  </si>
  <si>
    <t>kompl.</t>
  </si>
  <si>
    <t>Izdelava PID dokumentacije na osnovi dopolnjene PZI dokumentacije in posnetka dejanskega stanja v 4 mapnih izvodih, 1 x CD</t>
  </si>
  <si>
    <t>3.0.8</t>
  </si>
  <si>
    <t>Vrisovanje sprememb v PZI in predaja urejene dokumentacije kot podloga za PID</t>
  </si>
  <si>
    <t>3.0.7</t>
  </si>
  <si>
    <t>Funkcionalni test, nastavitve zaščit, zagon objekta</t>
  </si>
  <si>
    <t>3.0.6</t>
  </si>
  <si>
    <t>Meritev ozemljilne upornosti</t>
  </si>
  <si>
    <t>3.0.5</t>
  </si>
  <si>
    <t>Meritve električnih instalacij</t>
  </si>
  <si>
    <t>3.0.4</t>
  </si>
  <si>
    <t>Odklop in odstranitev obstoječega NN bloka</t>
  </si>
  <si>
    <t>3.0.3</t>
  </si>
  <si>
    <t>ure</t>
  </si>
  <si>
    <t>Odklop in ponovni priklop obstoječih kablov</t>
  </si>
  <si>
    <t>3.0.2</t>
  </si>
  <si>
    <t>Pripravljalna dela na objektu</t>
  </si>
  <si>
    <t>3.0.1</t>
  </si>
  <si>
    <t>Izdelava vseh potrebnih meritev in protokolov skladno z zahtevami tehnične smernice TSG-N-002:2013</t>
  </si>
  <si>
    <t>Ostalo</t>
  </si>
  <si>
    <t>3.0</t>
  </si>
  <si>
    <t>kosov</t>
  </si>
  <si>
    <t>Razvodna doza, 100x100x50mm, nadometna, IP44</t>
  </si>
  <si>
    <t>2.3.7</t>
  </si>
  <si>
    <t>kosa</t>
  </si>
  <si>
    <t>Elektro Material</t>
  </si>
  <si>
    <t>Stikalo, navadno, nadgradno, 10A, IP44</t>
  </si>
  <si>
    <t>2.3.6</t>
  </si>
  <si>
    <t>LED Group</t>
  </si>
  <si>
    <t>Reflektor LED, nadgradni, 30W, IP65
ROBUS, RLEDF30W-24
230VAC, svetlobni tok 2000lm, barva svetlobe 3000K</t>
  </si>
  <si>
    <t>2.3.5</t>
  </si>
  <si>
    <t>Monsun</t>
  </si>
  <si>
    <t>Svetilka z LED tehnologijo, nadgradna, 1x39W, 3980lm</t>
  </si>
  <si>
    <t>2.3.4</t>
  </si>
  <si>
    <t>Panelni radiator, 1000W
230VAC, s termostatskim stikalom</t>
  </si>
  <si>
    <t>2.3.3</t>
  </si>
  <si>
    <t>Eltratec</t>
  </si>
  <si>
    <t>Merilnik tlaka
SMP 201 
napajanje 24VDC preko tokovne zanke, izhod 4-20mA, merilno območje 0-30bar / 4-20mA, 1 limitni par, s tovarniškim merilnim protokolom, s slovensko dokumentacijo.</t>
  </si>
  <si>
    <t>2.3.2</t>
  </si>
  <si>
    <t>Merilnik nivoja
SMN 201, napajanje 24VDC preko tokovne zanke, izhod 4- 20mA, merilno območje 0-6m, s tovarniškim merilnim protokolom, s slovensko dokumentacijo</t>
  </si>
  <si>
    <t>2.3.1</t>
  </si>
  <si>
    <t>Oprema</t>
  </si>
  <si>
    <t>2.3</t>
  </si>
  <si>
    <t>Jašek za razvod optičnega kabla</t>
  </si>
  <si>
    <t>2.2.21</t>
  </si>
  <si>
    <t>m</t>
  </si>
  <si>
    <t>Dobava in montaža (vpihovanje) optičnega kabla (12xSM)</t>
  </si>
  <si>
    <t>2.2.20</t>
  </si>
  <si>
    <t>Polaganje kabelske kanalizacije in optičnega kabla po trasi novega vodovoda   od VH Volavlje do VH Janče. 
- tip cevi PEHD 2xØ50; 
- označevalni trak
(izkop trase vključen v izkopu trase za vodovod)</t>
  </si>
  <si>
    <t>2.2.19</t>
  </si>
  <si>
    <t>Kabelski dvojček 2x50mm, položena kot rezervna cev med VH in ograjo objekta, namenjena za kasnejše povezovanje recimo kontrole dostopa itd.</t>
  </si>
  <si>
    <t>2.2.18</t>
  </si>
  <si>
    <t>Nerjaveča cev, fi=20mm
kislinsko odporna izvedba, INOX kvalitete 316L, komplet z kotnimi elementi in s priborom za montažo</t>
  </si>
  <si>
    <t>2.2.17</t>
  </si>
  <si>
    <t>Kabelska polica 200 mm s pokrovom, nerjaveča
PK200
kislinsko odporna izvedba, INOX kvalitete 316L, s pregrado za močnostne in krmilne kable</t>
  </si>
  <si>
    <t>2.2.16</t>
  </si>
  <si>
    <t>LappKabel</t>
  </si>
  <si>
    <t>Kabel 2x0,75mm2, signalni, finožični, barvna oznaka žil, z opletom
LiYCY 2x0.75</t>
  </si>
  <si>
    <t>2.2.15</t>
  </si>
  <si>
    <t>Kabel 3x0,75mm2, signalni, finožični, barvna oznaka žil, z opletom
LiYCY 3x0.75</t>
  </si>
  <si>
    <t>2.2.14</t>
  </si>
  <si>
    <t>Kabel 4x0,75mm2, signalni, finožični, barvna oznaka žil, z opletom
LiYCY 4x0.75</t>
  </si>
  <si>
    <t>2.2.13</t>
  </si>
  <si>
    <t>Kabel 10x0,75mm2, signalni, finožični, barvna oznaka žil, z opletom
LiYCY 10x0.75</t>
  </si>
  <si>
    <t>2.2.12</t>
  </si>
  <si>
    <t>Kabel 25x0,75mm2, signalni, finožični, barvna oznaka žil, z opletom
LiYCY 25x0.75</t>
  </si>
  <si>
    <t>2.2.11</t>
  </si>
  <si>
    <t>Kabel 3x1,5mm2, finožični
Olflex110 3G1,5</t>
  </si>
  <si>
    <t>2.2.10</t>
  </si>
  <si>
    <t>Kabel 10x0,75mm2, finožični
Olflex110 10G0,75</t>
  </si>
  <si>
    <t>2.2.9</t>
  </si>
  <si>
    <t>Kabel 2x0,75mm2, finožični
Olflex110 2G0,75</t>
  </si>
  <si>
    <t>2.2.8</t>
  </si>
  <si>
    <t>Kabel 7x1,5mm2, finožični
Olflex110 7G1,5</t>
  </si>
  <si>
    <t>2.2.7</t>
  </si>
  <si>
    <t>Kabel 4x4mm2, finožični
Olflex110 4G4</t>
  </si>
  <si>
    <t>2.2.6</t>
  </si>
  <si>
    <t>Kabel 2x1,5mm2, finožični
Olflex110 2G1,5</t>
  </si>
  <si>
    <t>2.2.5</t>
  </si>
  <si>
    <t>Kabel 5x2,5mm2, inštalacijski
NYM-J 5G2.5</t>
  </si>
  <si>
    <t>2.2.4</t>
  </si>
  <si>
    <t>Kabel 3x1,5mm2, inštalacijski
NYM-J 3G1.5</t>
  </si>
  <si>
    <t>2.2.3</t>
  </si>
  <si>
    <t>Kabel 5x10mm2, energetski, UV odporen
NYY-J 5x10.0re</t>
  </si>
  <si>
    <t>2.2.2</t>
  </si>
  <si>
    <t>Kabel 5x2,5mm2, energetski, finožični
Olflex100 5G2,5</t>
  </si>
  <si>
    <t>2.2.1</t>
  </si>
  <si>
    <t>Vodovni material</t>
  </si>
  <si>
    <t>2.2</t>
  </si>
  <si>
    <t>Vijačni spoj v kompletu s priborom za vijačenje 6mm2 (vijaki, objemke ...)
kislinsko odporna izvedba, INOX kvalitete 316L</t>
  </si>
  <si>
    <t>2.1.7</t>
  </si>
  <si>
    <t>Vijačni spoj v kompletu s priborom za vijačenje 16mm2 (vijaki, objemke ...)
kislinsko odporna izvedba, INOX kvalitete 316L</t>
  </si>
  <si>
    <t>2.1.6</t>
  </si>
  <si>
    <t>Vodnik 1x6mm2, ru/ze
H07V-K 6</t>
  </si>
  <si>
    <t>2.1.5</t>
  </si>
  <si>
    <t>Vodnik 1x16mm2, ru/ze
H07V-K 16</t>
  </si>
  <si>
    <t>2.1.4</t>
  </si>
  <si>
    <t>OBO Bettermann</t>
  </si>
  <si>
    <t>Zbiralka za izenačitev potencialov, nadgradna, Cu, l=0,48m, 10x vijak M10, komplet z nosilci za pritrditev, montaža na kabelsko polico
1802/10 CU</t>
  </si>
  <si>
    <t>ZIP</t>
  </si>
  <si>
    <t>2.1.3</t>
  </si>
  <si>
    <t>kosi</t>
  </si>
  <si>
    <t>Hermi</t>
  </si>
  <si>
    <t>Križna sponka za valjanec Rf do širine 30mm, sestavljena iz 3 ploščic 58x58 mm in vijakov ter matic M8
KON 01 Rf
kislinsko odporna izvedba, INOX kvalitete 316L</t>
  </si>
  <si>
    <t>2.1.2</t>
  </si>
  <si>
    <t>Ploščati vodnik dimenzij 30x3,5 mm iz nerjavečega jekla
RH1/ Rf P 30x3,5
kislinsko odporna izvedba, INOX kvalitete 316L, komplet s podporami za montažo na zid</t>
  </si>
  <si>
    <t>2.1.1</t>
  </si>
  <si>
    <t>Inštalacije za izenačitve potencialov</t>
  </si>
  <si>
    <t>2.1</t>
  </si>
  <si>
    <t>Ostala oprema</t>
  </si>
  <si>
    <t>2.0</t>
  </si>
  <si>
    <t>Gewiss</t>
  </si>
  <si>
    <t>Vtikač, 63A, 400V, 5p, nadgradni, moški priključek, IP67
GW61453</t>
  </si>
  <si>
    <t>1.4.2</t>
  </si>
  <si>
    <t>Rittal</t>
  </si>
  <si>
    <t>Ohišje, kovinsko, nadgradno, (ŠxVxG)380x380x210mm, IP66, komplet z montažno ploščo
AE1380500
Komplet z izdelavo izreza in pokrova, odstranljivega od znotraj na spodnji strani omarice.</t>
  </si>
  <si>
    <t>+R/DEA</t>
  </si>
  <si>
    <t>1.4.1</t>
  </si>
  <si>
    <t>Nadgradni stikalni blok z vtikačem za priklop diesel električnega agregata do el. moči 40kVA, dimenzij 380x380x210mm, z dovodom zadaj, nazivna napetost 400V, stopnja zaščite IP66, opremljen po specifikaciji.</t>
  </si>
  <si>
    <t>Stikalni blok +R/DEA</t>
  </si>
  <si>
    <t>1.4</t>
  </si>
  <si>
    <t>Odmično stikalo, 1-2, 16A, 2p, črno, zamenjava faz L1-L2
GW 96 951</t>
  </si>
  <si>
    <t>1.3.5</t>
  </si>
  <si>
    <t>Pokrov vtičnice
GW 27 401</t>
  </si>
  <si>
    <t>1.3.4</t>
  </si>
  <si>
    <t>Vtičnica, 3p, ŠUKO, 1f+N+PE, 16A
GW 20 265</t>
  </si>
  <si>
    <t>1.3.3</t>
  </si>
  <si>
    <t>Vtičnica, 5p, IEC309, 3f+N+PE, 16A
GW 62 232</t>
  </si>
  <si>
    <t>1.3.2</t>
  </si>
  <si>
    <t>Razdelilna omarica za tri vtičnice in DIN letvijo
GW 68 001</t>
  </si>
  <si>
    <t>SG1</t>
  </si>
  <si>
    <t>1.3.1</t>
  </si>
  <si>
    <t>Nadgradni stikalni blok s servisnimi vtičnicami, dim.: 105x430x95mm, z dovodom zgoraj, nazivna napetost 400V, stopnja zaščite IP55, opremljen po specifikaciji.</t>
  </si>
  <si>
    <t>Servisno vtično gnezdo +SG1</t>
  </si>
  <si>
    <t>1.3</t>
  </si>
  <si>
    <t>Strojkoplast</t>
  </si>
  <si>
    <t>Instalacijski kanal
IKP 40x80</t>
  </si>
  <si>
    <t>1.2.33</t>
  </si>
  <si>
    <t>Instalacijski kanal
IKP 60x80</t>
  </si>
  <si>
    <t>1.2.32</t>
  </si>
  <si>
    <t>Kabelska uvodnica M16x1,5 (fi=4,5-10)
M16x1,5</t>
  </si>
  <si>
    <t>1.2.31</t>
  </si>
  <si>
    <t>Kabelska uvodnica M20x1,5 (fi=7-13)
M20x1,5</t>
  </si>
  <si>
    <t>1.2.30</t>
  </si>
  <si>
    <t>kabelska uvodnica M25x1,5 (fi=9-17)
M25x1,5</t>
  </si>
  <si>
    <t>1.2.29</t>
  </si>
  <si>
    <t>Letev 35 mm</t>
  </si>
  <si>
    <t>1.2.28</t>
  </si>
  <si>
    <t xml:space="preserve">Napisne ploščice </t>
  </si>
  <si>
    <t>1.2.27</t>
  </si>
  <si>
    <t>Weidmueller</t>
  </si>
  <si>
    <t>Vrstna sponka, 6mm2, vijačna, z varovalko 5x20mm, 0,5A
WSI 6</t>
  </si>
  <si>
    <t>1.2.26</t>
  </si>
  <si>
    <t>Vrstna sponka, 6mm2, vijačna, z varovalko 5x20mm, 1A
WSI 6</t>
  </si>
  <si>
    <t>1.2.25</t>
  </si>
  <si>
    <t>Vrstna sponka, 2,5mm2, merilna, enopolna
WTR 2,5
Merilna 4-20mA</t>
  </si>
  <si>
    <t>1.2.24</t>
  </si>
  <si>
    <t>Vrstne sponke, 2,5mm2
WDU 2,5</t>
  </si>
  <si>
    <t>1.2.23</t>
  </si>
  <si>
    <t>Relejska kartica
ORE300-1
1 x CO (maks. 2A/250VAC), krmilna napetost/lastna raba 24VDC, z LED indikacijo vklopa releja</t>
  </si>
  <si>
    <t>1.2.22</t>
  </si>
  <si>
    <t>E+H</t>
  </si>
  <si>
    <t>Prenapetostni odvodnik za signalni kabel
HAW562-AAA
Tip 1 P1, Umax=33VDC, In(8/20)=20kA</t>
  </si>
  <si>
    <t>1.2.21</t>
  </si>
  <si>
    <t>Prenapetostni odvodnik za napajalni kabel merilnika
HAW562-AAC
Tip 3 P3, Umax=255VAC, In(8/20)=5kA, 25ns</t>
  </si>
  <si>
    <t>1.2.20</t>
  </si>
  <si>
    <t>Eaton</t>
  </si>
  <si>
    <t>Instalacijski odklopnik, C, 1A, 1p
PL7-C1/1</t>
  </si>
  <si>
    <t>1.2.19</t>
  </si>
  <si>
    <t>Merilni pretvornik (galvanski ločilnik) 4-20mA / 4-20mA
MPI 342-12-0
vhod 4-20mA, izhod 4-20mA, napajanje 24VDC</t>
  </si>
  <si>
    <t>1.2.18</t>
  </si>
  <si>
    <t>Iskra Sistemi</t>
  </si>
  <si>
    <t>Digitalni prikazovalnik
PICA40-LP
4 mestni, za tokovno zanko 4-20mA, napajanje iz tokovne zanke, programsko nastavljiva merilna območja in decimalna pika, montaža na vrata</t>
  </si>
  <si>
    <t>1.2.17</t>
  </si>
  <si>
    <t>Phoenix Contact</t>
  </si>
  <si>
    <t>Ločilni rele
PLC-RSC-24UC/21
24V AC/DC, 1 preklopni kontakt</t>
  </si>
  <si>
    <t>1.2.16</t>
  </si>
  <si>
    <t>• SNAP-RACKDIN; nosilec za DIN letev - 4 kosi</t>
  </si>
  <si>
    <t>• SNAP-WIRESTRAP; konektor za povezavo mostičkov - 5 kosov</t>
  </si>
  <si>
    <t>• SNAP-STRAP; mostiček za 4 kanalni modul - 8 kosov</t>
  </si>
  <si>
    <t>• SNAP-AIMA-4-i; analogni vhodni modul, 4 kanalni, -20mA do +20mA, izolirani - 2 kosa</t>
  </si>
  <si>
    <t>• SNAP-IDC5; digitalni vhodni modul, 4 kanalni, 10-32VDC/VAC - 8 kosov</t>
  </si>
  <si>
    <t>• SNAP-ODC5SRC; digitalni izhodni modul, 4 kanalni, 5-60VDC - 2 kos</t>
  </si>
  <si>
    <t>• SNAP-PAC-R1; programabilni krmilnik - 1 kos</t>
  </si>
  <si>
    <t>• SNAP-PAC-RCK19; podnožje za 19 I/O modulov z montažnim priborom - 1 kos</t>
  </si>
  <si>
    <t>OPTO 22</t>
  </si>
  <si>
    <t xml:space="preserve">Krmilnik OPTO22 SNAP-PAC
Komplet z: </t>
  </si>
  <si>
    <t>1.2.15</t>
  </si>
  <si>
    <t>Motorola</t>
  </si>
  <si>
    <r>
      <t xml:space="preserve">Radijska postaja
DM3400
komplet z modemom z RS232 komunikacijo - </t>
    </r>
    <r>
      <rPr>
        <b/>
        <sz val="9"/>
        <color rgb="FFFF0000"/>
        <rFont val="Arial"/>
        <family val="2"/>
        <charset val="238"/>
      </rPr>
      <t>VO-KA</t>
    </r>
  </si>
  <si>
    <t>1.2.14</t>
  </si>
  <si>
    <t>Elektronika Naglič</t>
  </si>
  <si>
    <r>
      <t>Usmernik 12VDC, 10A, 120W
MP13B -</t>
    </r>
    <r>
      <rPr>
        <b/>
        <sz val="9"/>
        <color rgb="FFFF0000"/>
        <rFont val="Arial"/>
        <family val="2"/>
        <charset val="238"/>
      </rPr>
      <t>VO-KA</t>
    </r>
  </si>
  <si>
    <t>1.2.13</t>
  </si>
  <si>
    <t>Vtičnica za vgradnjo na letev 35mm, 1p+N+PE, 250VAC/16A
Z-SD230</t>
  </si>
  <si>
    <t>1.2.12</t>
  </si>
  <si>
    <t>LAMBDA</t>
  </si>
  <si>
    <t>Usmernik 5VDC, 5A, 25W
DPP25-5</t>
  </si>
  <si>
    <t>1.2.11</t>
  </si>
  <si>
    <t>Instalacijski  odklopnik, C, 10A, 1p
PL7-C10/1</t>
  </si>
  <si>
    <t>1.2.10</t>
  </si>
  <si>
    <t>Instalacijski odklopnik, C, 2A, 1p
PL7-C2/1</t>
  </si>
  <si>
    <t>1.2.9</t>
  </si>
  <si>
    <t>Ločilni rele
PLC-RSC-230UC/21
230V AC/DC, 1 preklopni kontakt</t>
  </si>
  <si>
    <t>1.2.8</t>
  </si>
  <si>
    <t>Termostat, od +5C do +55C
SK3110000
1 preklopni kontakt</t>
  </si>
  <si>
    <t>1.2.7</t>
  </si>
  <si>
    <t>Grelec
SK3107000
130W, 230VAC</t>
  </si>
  <si>
    <t>1.2.6</t>
  </si>
  <si>
    <t>Priključni komplet
PS4315100</t>
  </si>
  <si>
    <t>1.2.5</t>
  </si>
  <si>
    <t>Svetilka, 14W, z vtičnico, z napajalnim konektorjem in konektorjem za kočno stikalo
SZ4139140</t>
  </si>
  <si>
    <t>1.2.4</t>
  </si>
  <si>
    <t>Konektor za napajanje svetilke
SZ2507100</t>
  </si>
  <si>
    <t>1.2.3</t>
  </si>
  <si>
    <t>Končno stikalo za pozicijo vrat, s kablom in konektorjem, l=1m
SZ4315300</t>
  </si>
  <si>
    <t>1.2.2</t>
  </si>
  <si>
    <t>• Dno omare</t>
  </si>
  <si>
    <t>• TS8611020; Zapah</t>
  </si>
  <si>
    <t>• TS8602040; Podstavek, bočni, 200mm, za ohišje globine 400mm</t>
  </si>
  <si>
    <t>• TS8602600; Podstavek, spredaj/zadaj, 200mm, za ohišje širine 600mm</t>
  </si>
  <si>
    <t xml:space="preserve">Ohišje, kovinsko, prostostoječe, (ŠxVxG)600x1800x400mm, IP55, komplet z montažno ploščo
TS8684500
Komplet z: </t>
  </si>
  <si>
    <t>KV</t>
  </si>
  <si>
    <t>1.2.1</t>
  </si>
  <si>
    <t>Prosto stoječ stikalni blok za krmilje in komunikacijo, dimenzij 600x1800x400mm (ŠxVxG), nazivna napetost 230V, 50Hz, IP31, dovodi in odvodi zgoraj, opremljen z enokrilnimi vrati, bočnimi stenami, lakiran, postavljen na betonska tla v prečrpalnici, opremljen po specifikaciji.</t>
  </si>
  <si>
    <t>Krmilni stikalni blok +KV</t>
  </si>
  <si>
    <t>1.2</t>
  </si>
  <si>
    <t>1.1.58</t>
  </si>
  <si>
    <t>1.1.57</t>
  </si>
  <si>
    <t>Instalacijski kanal
IKP 80x80</t>
  </si>
  <si>
    <t>1.1.56</t>
  </si>
  <si>
    <t>1.1.55</t>
  </si>
  <si>
    <t>1.1.54</t>
  </si>
  <si>
    <t>1.1.53</t>
  </si>
  <si>
    <t>1.1.52</t>
  </si>
  <si>
    <t>kabelska uvodnica M40x1,5 (fi=19-28)
M40x1,5</t>
  </si>
  <si>
    <t>1.1.51</t>
  </si>
  <si>
    <t>1.1.50</t>
  </si>
  <si>
    <t>1.1.49</t>
  </si>
  <si>
    <t>Vrstna sponka, 10mm2
WDU 10</t>
  </si>
  <si>
    <t>1.1.48</t>
  </si>
  <si>
    <r>
      <t xml:space="preserve">Merilno ločilne vrstne sponke z ločilnim elementom, 6mm2
</t>
    </r>
    <r>
      <rPr>
        <b/>
        <sz val="9"/>
        <color theme="1"/>
        <rFont val="Arial"/>
        <family val="2"/>
        <charset val="238"/>
      </rPr>
      <t>OPOMBA: v kompletu 2 sponki</t>
    </r>
    <r>
      <rPr>
        <sz val="9"/>
        <color theme="1"/>
        <rFont val="Arial"/>
        <family val="2"/>
        <charset val="238"/>
      </rPr>
      <t xml:space="preserve">
pritrdilni in zaključni pribor, 1 vzdolžni mostič</t>
    </r>
  </si>
  <si>
    <t>Zbiralka L1, L2, L3, N, PE, Cu, 60A
komplet z montažnim in podpornim priborom</t>
  </si>
  <si>
    <t>1.1.47</t>
  </si>
  <si>
    <t>Instalacijski odklopnik, B, 10A, 1p
PL7-B10/1</t>
  </si>
  <si>
    <t>1.1.46</t>
  </si>
  <si>
    <t>1.1.45</t>
  </si>
  <si>
    <t>Instalacijski odklopnik, C, 16A, 1p
PL7-C16/1</t>
  </si>
  <si>
    <t>1.1.44</t>
  </si>
  <si>
    <t>Instalacijski odklopnik, C, 16A, 3p
PL7-C16/3</t>
  </si>
  <si>
    <t>1.1.43</t>
  </si>
  <si>
    <t>Diferenčno zaščitno stikalo, 40A, 4p, 30mA
PF7-40/4/003</t>
  </si>
  <si>
    <t>1.1.42</t>
  </si>
  <si>
    <t>BaumerIVO</t>
  </si>
  <si>
    <t>Števec delovnih ur
ISI34.013AA01
LCD, 7 segmentni, baterijsko backup napajanje, IP65, signal 10..260V AC/DC</t>
  </si>
  <si>
    <t>1.1.41</t>
  </si>
  <si>
    <t>• M22-LED230-R; Svetlobni element, rdeča, LED, 230V</t>
  </si>
  <si>
    <t>• M22-A; Pritrdilni element</t>
  </si>
  <si>
    <t xml:space="preserve">Signalna svetilka, rdeča
M22-LH-R
Komplet z: </t>
  </si>
  <si>
    <t>1.1.40</t>
  </si>
  <si>
    <t>• DILM12-XSPV240; Varistor, 230V, za DILA, DILM7-DILM15</t>
  </si>
  <si>
    <t xml:space="preserve">Pomožni kontaktor, 230VAC, 3D, 1M
DILA-31(230V50HZ,240V60HZ)
Komplet z: </t>
  </si>
  <si>
    <t>1.1.39</t>
  </si>
  <si>
    <t>Iskra</t>
  </si>
  <si>
    <t>A-meter
BQ0407
vhod 4-20mA, prikaz 0-25A, vrtljiva tuljavica, r=1,5, montaža na vrata</t>
  </si>
  <si>
    <t>1.1.38</t>
  </si>
  <si>
    <t>1.1.37</t>
  </si>
  <si>
    <t>Danfoss</t>
  </si>
  <si>
    <t>Naprava za mehki zagon
MCD5-0037B-T5-G1X-20-CV2
za motor do 37A, z internim Bypass kontaktorjem, velikost ohišja G1, IP20, krmilna napetost 230VAC</t>
  </si>
  <si>
    <t>1.1.36</t>
  </si>
  <si>
    <t>• S00CUQ01/80/50A/690V; Polprevodniški varovalčni vložek
50A, 690V, prepuščena energija 1000 A2s, pritrditev z vijaki</t>
  </si>
  <si>
    <t>ETI</t>
  </si>
  <si>
    <t xml:space="preserve">Varovalčno podnožje za polprevodniške varovalčne vložke
US00-1/80
za vložke Ultra Quick, tip S, velikost 00C
Komplet z: </t>
  </si>
  <si>
    <t>1.1.35</t>
  </si>
  <si>
    <t>• AGM2-10-PKZ0; Pomožni kontakti, relativni, 2D</t>
  </si>
  <si>
    <t>• NHI21-PKZ0; Pomožni kontakti, 2D, 1M</t>
  </si>
  <si>
    <t xml:space="preserve">Motorsko zaščitno stikalo, 10 - 16A
PKZM0-16
Icu=50kA, Ir=10 - 16A, Irm=140A
Komplet z: </t>
  </si>
  <si>
    <t>1.1.34</t>
  </si>
  <si>
    <r>
      <rPr>
        <sz val="9"/>
        <rFont val="Arial"/>
        <family val="2"/>
        <charset val="238"/>
      </rPr>
      <t>Motorsko zaščitno stikalo, 20 - 25A</t>
    </r>
    <r>
      <rPr>
        <sz val="9"/>
        <color theme="1"/>
        <rFont val="Arial"/>
        <family val="2"/>
        <charset val="238"/>
      </rPr>
      <t xml:space="preserve">
PKZM0-25
Icu=50kA, Ir=20 - 25A, Irm=140A
Komplet z: </t>
    </r>
  </si>
  <si>
    <t>1.1.33</t>
  </si>
  <si>
    <t>Odmično stikalo, I-II, 20A, 1p, montaža na vrata
T0-1-8220/E</t>
  </si>
  <si>
    <t>1.1.32</t>
  </si>
  <si>
    <t>• M22S-ST-X; Nosilec napisne ploščice</t>
  </si>
  <si>
    <t>• M22-XST; Napisna ploščica</t>
  </si>
  <si>
    <t>• M22-K01; Kontaktni element, mirni</t>
  </si>
  <si>
    <t xml:space="preserve">Tipka, rdeča, "0"
M22-D-R-X0
Komplet z: </t>
  </si>
  <si>
    <t>1.1.31</t>
  </si>
  <si>
    <t>• M22-K10; Kontaktni element, delovni</t>
  </si>
  <si>
    <t xml:space="preserve">Tipka, zelena, "I"
M22-D-G-X1
Komplet z: </t>
  </si>
  <si>
    <t>1.1.30</t>
  </si>
  <si>
    <t>• M22-CK02; Kontaktni element, 2NC, čelna pritrditev, vzmetna sponka</t>
  </si>
  <si>
    <t>• M22-CK20; Kontaktni element, 2NO, čelna pritrditev, vzmetna sponka</t>
  </si>
  <si>
    <t xml:space="preserve">Preklopnik, ročka, 1-2
M22-WKV
Komplet z: </t>
  </si>
  <si>
    <t>1.1.29</t>
  </si>
  <si>
    <t>• M22-K10; Kontaktni element, 1D</t>
  </si>
  <si>
    <t xml:space="preserve">Tipka, črna, 1D
M22-D-S
Komplet z: </t>
  </si>
  <si>
    <t>1.1.28</t>
  </si>
  <si>
    <t>1.1.27</t>
  </si>
  <si>
    <t>Instalacijski odklopnik, B, 6A, 1p
PL7-B6/1</t>
  </si>
  <si>
    <t>1.1.26</t>
  </si>
  <si>
    <t>Napajalnik 24VDC, 2,1A, 50W
DPP50-24</t>
  </si>
  <si>
    <t>1.1.25</t>
  </si>
  <si>
    <t>Instalacijski odklopnik, C, 10A, 1p
PL7-C10/1</t>
  </si>
  <si>
    <t>1.1.24</t>
  </si>
  <si>
    <t>Krmilni transformator 400/24V, 0,25 kVA
STN0,5(400/24)</t>
  </si>
  <si>
    <t>1.1.23</t>
  </si>
  <si>
    <t>Motorsko zaščitno stikalo, In=0,7A
PKZM0-1
Ics=100kA, Ir=0,63 - 1A, Irm=35A</t>
  </si>
  <si>
    <t>1.1.22</t>
  </si>
  <si>
    <t>Instalacijski odklopnik, C, 4A, 1p
PL7-C4/1</t>
  </si>
  <si>
    <t>1.1.21</t>
  </si>
  <si>
    <t>Krmilni transformator 400/230V, 0,5 kVA
STN0,5(400/230)</t>
  </si>
  <si>
    <t>1.1.20</t>
  </si>
  <si>
    <t>Motorsko zaščitno stikalo, In=2,5A
PKZM0-2,5
Ics=100kA, Ir=1,6-2,5A, Irm=35A</t>
  </si>
  <si>
    <t>1.1.19</t>
  </si>
  <si>
    <t>Odmično stikalo, I-II, 20A, 2p, montaža na letev
T0-2-8221/IVS</t>
  </si>
  <si>
    <t>1.1.18</t>
  </si>
  <si>
    <r>
      <t>•</t>
    </r>
    <r>
      <rPr>
        <sz val="9"/>
        <rFont val="Arial"/>
        <family val="2"/>
        <charset val="238"/>
      </rPr>
      <t>ITY-E-OP-REL</t>
    </r>
    <r>
      <rPr>
        <sz val="9"/>
        <color theme="1"/>
        <rFont val="Arial"/>
        <family val="2"/>
        <charset val="238"/>
      </rPr>
      <t xml:space="preserve"> Relejska kartica z brezpotencialnimi kontakti</t>
    </r>
  </si>
  <si>
    <t>Socomec</t>
  </si>
  <si>
    <r>
      <t xml:space="preserve">Naprava za neprekinjeno napajanje
</t>
    </r>
    <r>
      <rPr>
        <b/>
        <sz val="9"/>
        <color rgb="FFFF0000"/>
        <rFont val="Arial"/>
        <family val="2"/>
        <charset val="238"/>
      </rPr>
      <t xml:space="preserve"> </t>
    </r>
    <r>
      <rPr>
        <sz val="9"/>
        <rFont val="Arial"/>
        <family val="2"/>
        <charset val="238"/>
      </rPr>
      <t xml:space="preserve">ITY-E-TW010B </t>
    </r>
    <r>
      <rPr>
        <sz val="9"/>
        <color theme="1"/>
        <rFont val="Arial"/>
        <family val="2"/>
        <charset val="238"/>
      </rPr>
      <t xml:space="preserve">
1000VA/700W, enofazni 230V, 50Hz, tower izvedba, online tehnologija, izhodna napetost 230VAC
Komplet z: </t>
    </r>
  </si>
  <si>
    <t>1.1.17</t>
  </si>
  <si>
    <t>1.1.16</t>
  </si>
  <si>
    <t>Kontrolnik zaporedja in prisotnosti napetosti
EMR4-F500-2</t>
  </si>
  <si>
    <t>1.1.15</t>
  </si>
  <si>
    <t>Instalacijski odklopnik, C, 2A, 3p
PL7-C2/3</t>
  </si>
  <si>
    <t>1.1.14</t>
  </si>
  <si>
    <t>Circutor</t>
  </si>
  <si>
    <t>Analizator električnih veličin
CVM-C5-IC
direktni napetostni vhod 3 x 230/400V, za tokovnike x/5A, napajanje 230V/50Hz, 1 x S0 izhod, 1 x digitalni vhod, LCD displej, IP51</t>
  </si>
  <si>
    <t>1.1.13</t>
  </si>
  <si>
    <t>Tokovni transformator 32/5A
TC5 32/5A
Ith=60 x In, kl. 1, 1,25VA</t>
  </si>
  <si>
    <t>1.1.12</t>
  </si>
  <si>
    <t>• ASAUXSC-SPM; Pomožni kontakt, 1NO +1NC</t>
  </si>
  <si>
    <t xml:space="preserve">Prenapetostni odvodnik, "B+C", 4p, komplet
SPBT12-280/4
Komplet z: </t>
  </si>
  <si>
    <t>1.1.11</t>
  </si>
  <si>
    <t>Odmično stikalo, 1-2, 40A, 3p, montaža na panel, v ohišju IP65, črna ročica
T5B-3-8222/I4</t>
  </si>
  <si>
    <t>1.1.10</t>
  </si>
  <si>
    <t>• NZM1/2-XV4; Os ročice, 400mm</t>
  </si>
  <si>
    <t>• NZM1-XTVDVR; Ročka, rumeno-rdeča, na vratih, vrtilni pogon</t>
  </si>
  <si>
    <t xml:space="preserve">Bremenski ločilnik, 40A, 3p
N1-63
Komplet z: </t>
  </si>
  <si>
    <t>1.1.9</t>
  </si>
  <si>
    <t>1.1.8</t>
  </si>
  <si>
    <t>Grelec z ventilatorjem
SK3102000
300W, 230VAC</t>
  </si>
  <si>
    <t>1.1.7</t>
  </si>
  <si>
    <t>Ventilator za na vrata s filtrom, 230VAC, 230/265m3/h
SK3325.107</t>
  </si>
  <si>
    <t>1.1.6</t>
  </si>
  <si>
    <t>1.1.5</t>
  </si>
  <si>
    <t>1.1.4</t>
  </si>
  <si>
    <t>1.1.3</t>
  </si>
  <si>
    <t>0</t>
  </si>
  <si>
    <t>1.1.2</t>
  </si>
  <si>
    <t>• 8611.020; Zapah</t>
  </si>
  <si>
    <t>• 8602.040; Podstavek, bočni, 200mm, za ohišje globine 400mm</t>
  </si>
  <si>
    <t>• 8602.200; Podstavek, spredaj/zadaj, 200mm, za ohišje širine 1200mm</t>
  </si>
  <si>
    <r>
      <t>Ohišje, kovinsko, prostostoječe, (ŠxVxG)1200x1800x400mm, IP55, komplet z montažno ploščo</t>
    </r>
    <r>
      <rPr>
        <sz val="9"/>
        <rFont val="Arial"/>
        <family val="2"/>
        <charset val="238"/>
      </rPr>
      <t xml:space="preserve"> in kovinskim predalom za mapo z načrti</t>
    </r>
    <r>
      <rPr>
        <sz val="9"/>
        <color theme="1"/>
        <rFont val="Arial"/>
        <family val="2"/>
        <charset val="238"/>
      </rPr>
      <t xml:space="preserve">
8284.500
Komplet z: </t>
    </r>
  </si>
  <si>
    <t>MCC</t>
  </si>
  <si>
    <t>1.1.1</t>
  </si>
  <si>
    <t>Prosto stoječ stikalni blok za dovod in razdelitev električne energije, sestavljen iz polja, dimenzij 1200x1800x400mm (ŠxVxG), nazivna napetost 400V, 50Hz, nazivni tok glavnih zbiralnic 60A, IP31, notranja delitev 1, dovod zgoraj levo, odvodi zgoraj, opremljen z dvokrilnimi vrati, bočnimi stenami, lakiran, postavljen na betonska tla v prečrpalnici.</t>
  </si>
  <si>
    <t>Močnostni stikalni blok +MCC</t>
  </si>
  <si>
    <t>1.1</t>
  </si>
  <si>
    <t>Stikalni bloki</t>
  </si>
  <si>
    <t>Enota</t>
  </si>
  <si>
    <t>Proizvajalec</t>
  </si>
  <si>
    <t>Električna poz.
{Tehnološka poz.}</t>
  </si>
  <si>
    <t>2</t>
  </si>
  <si>
    <t>Verzija:</t>
  </si>
  <si>
    <t>PZI</t>
  </si>
  <si>
    <t>Vrsta dokumentacije:</t>
  </si>
  <si>
    <t>Načrt:</t>
  </si>
  <si>
    <t>VOKA - Vodovod, VH Volavlje</t>
  </si>
  <si>
    <t>Objekt:</t>
  </si>
  <si>
    <t>Specifikacija</t>
  </si>
  <si>
    <t>3.9</t>
  </si>
  <si>
    <t>3.8</t>
  </si>
  <si>
    <t>3.7</t>
  </si>
  <si>
    <t>3.6</t>
  </si>
  <si>
    <t>3.5</t>
  </si>
  <si>
    <t>3.4</t>
  </si>
  <si>
    <t>3.3.</t>
  </si>
  <si>
    <t>3.2</t>
  </si>
  <si>
    <t>3.1</t>
  </si>
  <si>
    <t>Stikos</t>
  </si>
  <si>
    <t>Končno stikalo odprtosti vrat
KS-011 K-10-600
1 x NO, maks. 10W, 600V</t>
  </si>
  <si>
    <t>TEM Čatež</t>
  </si>
  <si>
    <t>Vtičnica (ŠUKO) 16A, 3p (2p+PE), 200-250V/50Hz, nadgradna s pokrovom, IP44</t>
  </si>
  <si>
    <t>Reflektor LED, s PIR senzorjem, nadgradni, 30W, IP54
ROBUS, RLEDF30WPIR-24
230VAC, svetlobni tok 2000lm, barva svetlobe 3000K, z nastavljivim senzorjem</t>
  </si>
  <si>
    <t>Intra Lighting</t>
  </si>
  <si>
    <t>Svetilka z elektronsko predstikalno napravo, nadgradna, 2x36W, IP65, z varnostnim modulom avtonomije 1h, s sijalkami
5700 2x36W EB EM 1h</t>
  </si>
  <si>
    <t>2.31</t>
  </si>
  <si>
    <t>Kabel 5x0,75mm2, signalni, finožični, barvna oznaka žil, z opletom
LiYCY 4x0.75</t>
  </si>
  <si>
    <t>Kabel 3x1,5mm2, energetski, finožični
Olflex100 3G1,5</t>
  </si>
  <si>
    <t>Napisne ploščice</t>
  </si>
  <si>
    <t>Vrstna sponka, 6mm2
WDU 6</t>
  </si>
  <si>
    <t>Zbiralka L1, L2, L3, N, PE, Cu, 32A
komplet z montažnim in podpornim priborom</t>
  </si>
  <si>
    <t>RCCB  40A/30mA 3p+N, občutljivo na AC in DC pulze</t>
  </si>
  <si>
    <t>• SNAP-WIRESTRAP; konektor za povezavo mostičkov - 3 kosi</t>
  </si>
  <si>
    <t>• SNAP-STRAP; mostiček za 4 kanalni modul - 5 kosov</t>
  </si>
  <si>
    <t>• SNAP-AOA-23; analogni izhodni modul, 2 kanalni, -20mA do +20mA, izolirani - 1 kos</t>
  </si>
  <si>
    <t>• SNAP-AIMA-4-i; analogni vhodni modul, 4 kanalni, -20mA do +20mA, izolirani - 1 kos</t>
  </si>
  <si>
    <t>• SNAP-IDC5; digitalni vhodni modul, 4 kanalni, 10-32VDC/VAC - 4 kosi</t>
  </si>
  <si>
    <r>
      <t xml:space="preserve">• SNAP-ODC5SRC; digitalni izhodni modul, 4 kanalni, 5-60VDC - </t>
    </r>
    <r>
      <rPr>
        <strike/>
        <sz val="9"/>
        <color theme="1"/>
        <rFont val="Arial"/>
        <family val="2"/>
        <charset val="238"/>
      </rPr>
      <t>2 kos</t>
    </r>
    <r>
      <rPr>
        <sz val="9"/>
        <color theme="1"/>
        <rFont val="Arial"/>
        <family val="2"/>
        <charset val="238"/>
      </rPr>
      <t xml:space="preserve"> 1 kos</t>
    </r>
  </si>
  <si>
    <t>• SNAP-PAC-RCK8; podnožje za 8 I/O modulov z montažnim priborom - 1 kos</t>
  </si>
  <si>
    <r>
      <t xml:space="preserve">Radijska postaja
DM3400
komplet z modemom z RS232 komunikacijo </t>
    </r>
    <r>
      <rPr>
        <b/>
        <sz val="9"/>
        <color rgb="FFFF0000"/>
        <rFont val="Arial"/>
        <family val="2"/>
        <charset val="238"/>
      </rPr>
      <t>VO-KA</t>
    </r>
  </si>
  <si>
    <r>
      <t>Usmernik 12VDC, 10A, 120W
MP13B -</t>
    </r>
    <r>
      <rPr>
        <b/>
        <sz val="9"/>
        <color rgb="FFFF0000"/>
        <rFont val="Arial"/>
        <family val="2"/>
        <charset val="238"/>
      </rPr>
      <t xml:space="preserve"> VO-KA</t>
    </r>
  </si>
  <si>
    <t>Usmernik 5VDC, 6A, 25W
DRB-50-5-1</t>
  </si>
  <si>
    <t>Napajalnik 24VDC, 2,1A, 50W
DRB-50-24-1</t>
  </si>
  <si>
    <t>ITY-E-OP-REL 
Relejska kartica z brezpotencialnimi kontakti</t>
  </si>
  <si>
    <r>
      <rPr>
        <sz val="9"/>
        <rFont val="Arial"/>
        <family val="2"/>
        <charset val="238"/>
      </rPr>
      <t xml:space="preserve">Naprava za neprekinjeno napajanje ITY-E-TW010B                                                   </t>
    </r>
    <r>
      <rPr>
        <sz val="9"/>
        <color rgb="FFFF0000"/>
        <rFont val="Arial"/>
        <family val="2"/>
        <charset val="238"/>
      </rPr>
      <t xml:space="preserve">   </t>
    </r>
    <r>
      <rPr>
        <sz val="9"/>
        <rFont val="Arial"/>
        <family val="2"/>
        <charset val="238"/>
      </rPr>
      <t xml:space="preserve">
1000VA/700W, enofazni 230V, 50Hz, tower izvedba, online tehnologija, izhodna napetost 230VAC
Komplet z: </t>
    </r>
  </si>
  <si>
    <t>Tokovni transformator 32/5A za montažo na DIN letev
TM45  32/5A
Ith=60 x In, kl. 1, 5VA</t>
  </si>
  <si>
    <r>
      <rPr>
        <sz val="9"/>
        <rFont val="Arial"/>
        <family val="2"/>
        <charset val="238"/>
      </rPr>
      <t xml:space="preserve">Odmično stikalo, 1-2, 32A, 3p, montaža na vrata, črna ročica
T3-3-8222/E            </t>
    </r>
    <r>
      <rPr>
        <sz val="9"/>
        <color rgb="FFFF0000"/>
        <rFont val="Arial"/>
        <family val="2"/>
        <charset val="238"/>
      </rPr>
      <t xml:space="preserve">                                                                                    </t>
    </r>
    <r>
      <rPr>
        <sz val="14"/>
        <color rgb="FFFF0000"/>
        <rFont val="Arial"/>
        <family val="2"/>
        <charset val="238"/>
      </rPr>
      <t/>
    </r>
  </si>
  <si>
    <t>Naprava za avtomatski ponovni vklop, 230VAC
Z-FW-LP</t>
  </si>
  <si>
    <t>Diferenčno zaščitno stikalo, 40A/300mA, 4p, občutljivo na AC in DC pulze, selektivno
PF7-40/4/03-U</t>
  </si>
  <si>
    <t>Prenapetostni odvodnik, "B+C", 4p, za TN-S/TT, s pomožnim kontaktom 1NO+1NC
SPBT12-280-3+NPE-AX</t>
  </si>
  <si>
    <t>Odmično stikalo, 0-1, 32A, 3p, rdeča ročica
P1-32/EA/SVB</t>
  </si>
  <si>
    <t>Grelec
SK3116000
50W, 230VAC</t>
  </si>
  <si>
    <t>1</t>
  </si>
  <si>
    <t xml:space="preserve">Ventilator za na vrata </t>
  </si>
  <si>
    <t>Ohišje, INOX 1.4404 (AISI 316L), nadgradno, (ŠxVxG)1000x1200x300mm, IP66, komplet z montažno ploščo in kovinskim predalom za mapo z načrti
AE1019500</t>
  </si>
  <si>
    <t>Stikalni blok za dovod in razdelitev električne energije, krmiljenje in komunikacijo, dimenzij 1000x1200x300mm (ŠxVxG), nazivna napetost 400V, 50Hz, nazivni tok 32A, IP55, notranja delitev 1, dovod in odvodi zgoraj in spodaj, opremljen z dvokrilnimi vrati, bočnimi stenami, NERJAVEČ (316L), montiran na steno v vodohranu, opremljen po specifikaciji.</t>
  </si>
  <si>
    <t>Močnostno - krmilni stikalni blok +MCC</t>
  </si>
  <si>
    <t>Poz.</t>
  </si>
  <si>
    <t>3</t>
  </si>
  <si>
    <t>VOKA - Vodovod, VH Janče</t>
  </si>
  <si>
    <t>Skupaj zaključna dela:</t>
  </si>
  <si>
    <t>ura</t>
  </si>
  <si>
    <t>Izvedba projektantskega nadzora pri gradnji.</t>
  </si>
  <si>
    <t>Izdelava geodetskega načrta po zahtevi upravljalca vodovoda in gradbeni zakonodaji. Obračun za 1 m1.</t>
  </si>
  <si>
    <t>Geodetski posnetek in vris v kataster. En izvod posnetka v Gauss-Krugerjevem sistemu oz.veljavnem se odda v elektronski obliki. Obračun za 1 m1.</t>
  </si>
  <si>
    <t>Preizkus hidrantov na novem cevovodu s pridobitvijo potrdila o delovanju.</t>
  </si>
  <si>
    <t>Nabava in polaganje signalnega traku nad vodovodnimi cevmi.</t>
  </si>
  <si>
    <t xml:space="preserve">Nabava, dobava in montaža tablic za označevanje hidrantov, zračnikov in zasunov. </t>
  </si>
  <si>
    <t>Dezinfekcija cevovoda pred izvedbo prevezav in vključitvijo v obratovanje. Postavka vključuje izpiranje cevovoda in pridobitev atesta ustreznosti kvalitete vode.</t>
  </si>
  <si>
    <t>Tlačni preizkus cevovoda- priprava na preizkus po SIST EN 805, vključno z pridobitvijo ustreznega zapisnika.</t>
  </si>
  <si>
    <t>ZAKLJUČNA DELA</t>
  </si>
  <si>
    <t>5.</t>
  </si>
  <si>
    <t>Skupaj nabava materiala:</t>
  </si>
  <si>
    <t>Transportni stroški dobave materiala. - 10 % vrednosti vodovodnega materiala.</t>
  </si>
  <si>
    <t>vijaki z matico in podložko iz nerjavečega materiala za DN 100 - M 16/70</t>
  </si>
  <si>
    <t>Vijaki z matico in podložko iz nerjavečega materiala za DN 80 - M16/70</t>
  </si>
  <si>
    <t>Profilirana medprirobnična tesnila z jeklenim obročem DN 80</t>
  </si>
  <si>
    <t>Profilirana medprirobnična tesnila z jeklenim obročem DN 100</t>
  </si>
  <si>
    <t>Vi tesnila DN 100</t>
  </si>
  <si>
    <t>MMK kos 45°, PN 10-16, Std  spoj, DN 100.</t>
  </si>
  <si>
    <t>MMK kos 22°, PN 10-16, Std  spoj, DN 100.</t>
  </si>
  <si>
    <t>MMK kos 11°, PN 10-16, Std  spoj, DN 100.</t>
  </si>
  <si>
    <t>MMA kos, PN 10-16, Std spoj, DN 100/80.</t>
  </si>
  <si>
    <t>Nadzemni hidrant, lomljive izvedbe, vgradne višine L=1250 mm, PN 16, DN 80. Obračun za komplet.</t>
  </si>
  <si>
    <t>Zaporni ventil z vgradno garnituro, talno kapo in montažno podložno ploščo, PN 10, DN 80, hvgr=1.5-2.3 m.</t>
  </si>
  <si>
    <t>Enojna univerzalna spojka za cev LŽ DN 80, PN 10, DN 80.</t>
  </si>
  <si>
    <t>Enojna univerzalna spojka za cev LŽ DN 100, PN 10, DN 100.</t>
  </si>
  <si>
    <t>X kos, PN 10-16, DN 100.</t>
  </si>
  <si>
    <t>N kos, PN 10-16, DN 80.</t>
  </si>
  <si>
    <t>FF kos, l=1000 mm, PN 10-16, DN 80.</t>
  </si>
  <si>
    <t>FF kos, l=500 mm, PN 10-16, DN 100.</t>
  </si>
  <si>
    <t>FF kos, l=1000 mm, PN 10-16, DN 100.</t>
  </si>
  <si>
    <t>T kos, PN 10-16, DN 100/80.</t>
  </si>
  <si>
    <t>Ravni vmesni cevni kos, l=500 mm, DN 100</t>
  </si>
  <si>
    <t>NL cev, standard C40, NATURAL, s tesnilom za Standard spoj, DN 100.</t>
  </si>
  <si>
    <t>NABAVA MATERIALA</t>
  </si>
  <si>
    <t>4.</t>
  </si>
  <si>
    <t>Skupaj montažna dela:</t>
  </si>
  <si>
    <t>Montaža nadtalnega hidranta</t>
  </si>
  <si>
    <t>Montaža zasunov DN 80 z vgradno garnituro in cestno kapo s podložko. Obračun za 1 kos.</t>
  </si>
  <si>
    <t xml:space="preserve">Montaža  prirobničnih ter obojčnih NL fazonskih kosov DN 100 </t>
  </si>
  <si>
    <t>Demontaža obstoječih cevi pri priključitvah novih in prekinitvah, z začasnim zapiranjem ventilov na obst. cevi, zapora vodooskrbe. Odvoz demontiranih delov, tudi ukinjenih cevi  na trajno deponijo, vključno s stroški deponije.</t>
  </si>
  <si>
    <t>Montaža NL cevi DN 100  na položeno in utrjeno peščeno posteljico debeline 10 cm.</t>
  </si>
  <si>
    <t>Prenos, spuščanje in polaganje prirobničnih in obojčnih fazonskih kosov in armatur DN100, v pripravljen jarek, ter poravnanje v vertikalni in horizontalni smeri</t>
  </si>
  <si>
    <t>Prenos spuščanje in polaganje cevi NL DN 100 v pripravljen jarek, ter poravnanje v vertikalni in horizontalni smeri</t>
  </si>
  <si>
    <t>Skupaj zemeljska dela:</t>
  </si>
  <si>
    <t>Čiščenje terena po končani gradnji</t>
  </si>
  <si>
    <t>Nabava, dobava in vgradnja asfaltov AC16 surf B70/100 A4 v debelini 7 cm.</t>
  </si>
  <si>
    <t>Prebrizg z bitumensko emulzijo pred asfaltiranjem</t>
  </si>
  <si>
    <t>Fino planiranje pred asfaltiranjem</t>
  </si>
  <si>
    <t>Vzdolžno varovanje obstoječih vodov, po končanih delih se vzpostavi prvotno stanje.</t>
  </si>
  <si>
    <t>Prečanje obstoječih komunalnih vodov, po končanih delih se vzpostavi prvotno stanje.</t>
  </si>
  <si>
    <t>Nabava in obbetoniranje drogov signalnih tablic za oznako hidrantov, odzračevalnih garnitur in zasunov. Stebrički so iz jeklenih cevi d 40 mm, višine 1800 mm. Poraba bet. do 0.25 m3/kos.</t>
  </si>
  <si>
    <t>Zavarovanje nastavkov za zasune, odzračevalne garniture in hidrante z betonskimi montažnimi podložkami, ter namestitev cestnih kap na končno niveleto terena ali cestišča.</t>
  </si>
  <si>
    <t>Obbetoniranje odcepov, hidrantov, odzračevalnih garnitur, lokov in podbetoniranje NL elementov v jaških, s porabo betona do 0.15-0.20 m3/kos.</t>
  </si>
  <si>
    <t>Izkop terena III.-IV.ktg. (ročno:strojno, 20:80) za potrebe postavitve hidrantov. Obsip hidrantov s primernim gramoznim materialom fr.0.02-60 mm (cca 1 m3/ kos).</t>
  </si>
  <si>
    <t>Črpanje vode iz gradbene jame v času gradnje.</t>
  </si>
  <si>
    <t xml:space="preserve">Odvoz odkopanega materiala s kamionom kiperjem na trajno deponijo. </t>
  </si>
  <si>
    <t>Nabava in dobava novega tamponskega drobljenca frakcije 0-32 mm ter izdelava tamponske plasti debeline do 20 cm, vključno z utrjevanjem po plasteh do ustrezne zbitosti.</t>
  </si>
  <si>
    <t>Nabava in dobava gramoza fr.0.02-100 mm za zasip  do višine potrebne za končno ureditev terena, s komprimiranjem v slojih deb. 20 cm.</t>
  </si>
  <si>
    <t>Zasip gradbene jame z materialom deponiranim ob robu izkopa - strojno z utrjevanjem do predpisane zbitosti.</t>
  </si>
  <si>
    <t>Nabava in dobava peščenega materiala fr. 8-16 mm in izdelava nasipa do 20 cm nad temenom cevi. Na peščeno posteljico se izvede 3-5 cm debelo ležišče cevi. Obsip cevi se izvaja v slojih po 20 cm, istočasno na obeh straneh cevi z utrjevanjem po standardnem Proktorjevem postopku.</t>
  </si>
  <si>
    <t>Nabava in dobava gramoznega materiala fr. 8-16 mm in izdelava nasipa za izravnavo dna jarka debeline 10 cm, s planiranjem in utrjevanjem do 95 % trdnosti po standardnem Proktorjevem postopku.</t>
  </si>
  <si>
    <t xml:space="preserve">Ročno planiranje dna jarka s točnostjo +/- 3 cm v projektiranem padcu. </t>
  </si>
  <si>
    <t>Ročni izkop jarka v terenu  III. - IV. ktg. z odlaganjem materiala na rob izkopa.</t>
  </si>
  <si>
    <t>Strojni  izkop jarka v terenu  V. ktg. globine do 2,0 m, z odlaganjem  materiala od roba izkopa oz. nalaganjem na kamion.</t>
  </si>
  <si>
    <t>Strojni  izkop jarka v terenu  III. - IV. ktg. globine do 2,0 m, z odlaganjem  materiala od roba izkopa oz. nalaganjem na kamion.</t>
  </si>
  <si>
    <t>Nabava, dobava ter zavarovanje izkopa z jeklenimi opaži.</t>
  </si>
  <si>
    <t>Rezanje in rušenje asfaltne površine debeline do 10 cm, z nalaganjem in odvozom na trajno deponijo.</t>
  </si>
  <si>
    <t>2.</t>
  </si>
  <si>
    <t>MONTAŽA MATERIALA</t>
  </si>
  <si>
    <t>DODATNA IN NEPREDVIDENA DELA 10%</t>
  </si>
  <si>
    <t>SKUPAJ BREZ DDV:</t>
  </si>
  <si>
    <t>VSE SKUPAJ BREZ DDV:</t>
  </si>
  <si>
    <t>DDV 22%:</t>
  </si>
  <si>
    <t>SKUPAJ Z DDV:</t>
  </si>
  <si>
    <t>Opomba: v popisu je naveden priporočljiv material. Dovoljena je zamenjava z materialom enake ali višje kvalitete. Za vsak material, ki se razlikuje od priporočljivega, je treba priložiti specifikacijo proizvajalca. V primeru, da specifikacija proizvajalca ne bo priložena, se smatra, da je ponujen v popisih priporočljiv material.</t>
  </si>
  <si>
    <t>ODSEK V SKUPNI TRASI (vzporedni potek dolžine 565 m)</t>
  </si>
  <si>
    <t>OBNOVA DELA VODOVODA JANČE-GABRJE</t>
  </si>
  <si>
    <r>
      <rPr>
        <b/>
        <u/>
        <sz val="10"/>
        <rFont val="Arial Narrow"/>
        <family val="2"/>
        <charset val="238"/>
      </rPr>
      <t>Op 1</t>
    </r>
    <r>
      <rPr>
        <b/>
        <sz val="10"/>
        <rFont val="Arial Narrow"/>
        <family val="2"/>
        <charset val="238"/>
      </rPr>
      <t>: v ceno vodovoda so vključena vsa potrebna zemeljska, gradbena dela,</t>
    </r>
  </si>
  <si>
    <t>Op. 3: upoštevana je tudi obnova dela vodovoda Janče-Gabrje na odseku v skupni trasi (vzporedni potek 565 m)</t>
  </si>
  <si>
    <t>Op. 2: upoštevan je tudi vzporedni potek kabelske kanalizacije za optični kabel pri el.inst.za VH Volavlje</t>
  </si>
  <si>
    <t>Opomba: v tej specifikaciji je upoštevan tudi vzporedni potek kabelske kanalizacije za optični kabel</t>
  </si>
  <si>
    <t>Ponujeni materiali in oprema mora biti najmanj enake kvalitete kot je zahtevana na tem obrazcu. Za vse elemente, ki so v stiku s pitno vodo je potrebno upoštevati veljaven pravilnik o pitni vodi, ki v poglavju V. predpisuje zagotavljanje kakovosti priprave vode, opreme in materialov (priložiti poročila o preizkušanju).</t>
  </si>
  <si>
    <t>Vsi spojni elementi – vijaki (skladni s SIST EN ISO 4016:2011) in matice (skladne s SIST EN ISO 4034:2002) morajo biti standardne izvedbe in zaščiteni proti rjavenju – galvanizirani ali INOX minimalne natezne trdnosti vsaj 6.8. Podložke morajo ustrezati standardu SIST EN ISO 7091:2002.
Vse vgradne dolžine ventilov s prirobnicami morajo ustrezati SIST EN 558:2008+A1:2008.
Vse prirobnice morajo biti skladne s SIST EN 1092-2:2008, prirobnična tesnila pa s SIST EN 1514-1:1998.
Vsa zunanja in notranja epoxy zaščita mora biti izvedena po SIST EN14901:2006.</t>
  </si>
  <si>
    <r>
      <rPr>
        <u/>
        <sz val="9"/>
        <rFont val="Arial CE"/>
        <charset val="238"/>
      </rPr>
      <t>Teleskopske vgradbene garniture:</t>
    </r>
    <r>
      <rPr>
        <sz val="9"/>
        <rFont val="Arial CE"/>
        <charset val="238"/>
      </rPr>
      <t xml:space="preserve">
Nastavljiv teleskopski komplet za rokovanje podzemnih armatur z zunanjo PEh/PVC zaščito. Kovinskim nasadni element, spojka in vodilo zaščiteni pred korozijo. Dobava skupaj z zaporno armaturo! 
</t>
    </r>
  </si>
  <si>
    <r>
      <rPr>
        <u/>
        <sz val="9"/>
        <rFont val="Arial CE"/>
        <charset val="238"/>
      </rPr>
      <t>Cestne kape za podtalni zračnik:</t>
    </r>
    <r>
      <rPr>
        <sz val="9"/>
        <rFont val="Arial CE"/>
        <charset val="238"/>
      </rPr>
      <t xml:space="preserve">
Kompaktna cestna kapa iz nodularne litine kvalitetne/ težke izvedbe z  okroglim pokrovom in pritrdilnim sistemom pokrova iz nerjavečega materiala, ki preprečuje ropotanje. Skladna z zahtevami proizvajalca armature. Cestna kapa s površinsko zaščito ohišja in trajno protikorozijsko zaščito pokrova. Pokrov z ustreznim napisom po navodilih upravljalca. Varovalni zatiči iz nerjavečega jekla. 
Za vgradnjo v povozno površino.</t>
    </r>
  </si>
  <si>
    <r>
      <rPr>
        <u/>
        <sz val="9"/>
        <rFont val="Arial CE"/>
        <charset val="238"/>
      </rPr>
      <t>Cestne kape za zasune in hidrante:</t>
    </r>
    <r>
      <rPr>
        <sz val="9"/>
        <rFont val="Arial CE"/>
        <charset val="238"/>
      </rPr>
      <t xml:space="preserve">
Teleskopska cestna kapa iz nodularne litine kvalitetne (težke) izvedbe, ki omogoča enostavno prilagoditev pokrova vozni površini brez dodatnih gradbenih del. S sistemom zapiranja, ki otežuje odstranitev pokrova in minimizira hrup. Cestna kapa s površinsko zaščito ohišja in trajno protikorozijsko zaščito pokrova. Pokrov z ustreznim napisom po navodilih upravljalca, npr.: VODA, VODOVOD, Z, HIDRANT,...
Za vgradnjo v povozno površino.
Ustrezati mora zahtevam standarda DIN 4055, DIN 4056 in DIN 4057 odvisno od namena uporabe. </t>
    </r>
    <r>
      <rPr>
        <u/>
        <sz val="9"/>
        <rFont val="Arial CE"/>
        <charset val="238"/>
      </rPr>
      <t/>
    </r>
  </si>
  <si>
    <t>3. CESTNE KAPE, POKROVI IN DRUGO</t>
  </si>
  <si>
    <r>
      <t xml:space="preserve">Zračniki (avtomatski):
</t>
    </r>
    <r>
      <rPr>
        <u/>
        <sz val="9"/>
        <rFont val="Arial CE"/>
        <charset val="238"/>
      </rPr>
      <t>vgradnja v zemljino:</t>
    </r>
    <r>
      <rPr>
        <sz val="9"/>
        <rFont val="Arial CE"/>
        <charset val="238"/>
      </rPr>
      <t xml:space="preserve">
kompaktne izvedbe, z zaščitno konstrukcijo iz nerjavnega materiala in vgrajenim zračnim ventilom s funkcijo odvajanja in dovajanja ≥ 180 m</t>
    </r>
    <r>
      <rPr>
        <vertAlign val="superscript"/>
        <sz val="9"/>
        <rFont val="Arial CE"/>
        <charset val="238"/>
      </rPr>
      <t>3</t>
    </r>
    <r>
      <rPr>
        <sz val="9"/>
        <rFont val="Arial CE"/>
        <charset val="238"/>
      </rPr>
      <t xml:space="preserve">/h zraka v/iz cevovoda in avtomatskim zapornim ventilom, ki omogoča vgradnjo pod tlakom. Zračnik mora biti opremljen z drenažnim izpustom iz telesa zračnika. 
S prirobnico, EPDM tesnilom in deli iz NL z obojestransko epoksi zaščito min. debeline 250 mikronov. Zračnik opremljen z drenažnim sistemom.  Delovno območje od 1 do 16 bar. 
Ustrezati mora zahtevam standarda SIST EN 1074-4.
Vgradnja v jašku:
Avtomatski zračni izpustno sesalni ventil za vodovodne sisteme s tremi funkcijami (I. odvajanje zraka med polnjenjem cevovoda; II. dovajanje zraka med praznjenjem cevovoda in odv/dovajanje zraka med normalnim delovanjem). 
Zračniki ≥ DN80 obvezno s telesom nodularne litine in plovcem iz nerjeveče litine, tesnilo iz EPDM gume. Deli iz nodularne litine z obojestranskim epoksi premazom min. debeline 250 mikronov. 
Telo zračnika &lt;DN80 lahko iz drugih nerjavnih materialov.
S prirobničnim priključkom (PN16) skladnim s SIST EN 1092-2:2008. Vključno s tesnilnim in pritrdilnim materialom.
Zračnik mora ustrezati zahtevam standarda SIST EN 1074-4.
</t>
    </r>
  </si>
  <si>
    <t xml:space="preserve">Nadzemni hidrant:
s telesom iz NL ali INOX, prirobničnim priključkom in EPDM tesnilom. Hidrant skladen s standardi SIST EN14384:2005 in SIST EN 1074-6:2008. S tremi stabilnimi spojkami: 2 × tip C in 1 × tip B za DN80 ter 2 × tip B in 1 × tip A  za DN100.
- min. pretočne karakteristike (Kv) po SIST EN 14348:2005. 
Omogočeno obračanje glave za 360°.
Material hidranta je NL ali INOX, notranji deli iz nerjavnega materiala, NL deli hidranta zunaj in znotraj zaščiteni z epoksi premazom min. debeline 250 mikronov. Opremljen s sistemom za preprečevanje iztoka v primeru loma in izpustno odprtino za izpust stoječe vode iz hidranta skladno s SIST EN1074-6:2008.
</t>
  </si>
  <si>
    <r>
      <t>Podtalni hidrant:
s prirobničnim priključkom in EPDM tesnilom. Skladen s standardi SIST EN 14339:2005 in SIST EN1074-6:2008.
Material hidranta NL ali INOX, pretočna karakteristika K</t>
    </r>
    <r>
      <rPr>
        <vertAlign val="subscript"/>
        <sz val="9"/>
        <rFont val="Arial CE"/>
        <charset val="238"/>
      </rPr>
      <t xml:space="preserve">v </t>
    </r>
    <r>
      <rPr>
        <sz val="9"/>
        <rFont val="Arial CE"/>
        <charset val="238"/>
      </rPr>
      <t>&gt; 120 m</t>
    </r>
    <r>
      <rPr>
        <vertAlign val="superscript"/>
        <sz val="9"/>
        <rFont val="Arial CE"/>
        <charset val="238"/>
      </rPr>
      <t>3</t>
    </r>
    <r>
      <rPr>
        <sz val="9"/>
        <rFont val="Arial CE"/>
        <charset val="238"/>
      </rPr>
      <t xml:space="preserve">/h pri ΔP=1 bar.
NL deli zunaj in znotraj zaščiteni z epoksi barvo min. debeline 250 mikronov. Hidrant opremljen s sistemom za preprečevanje iztoka v primeru loma in drenažnim sistemom - izpustno odprtino za izpust stoječe vode iz hidranta skladno s SIST EN1074-6:2008. 
</t>
    </r>
  </si>
  <si>
    <t xml:space="preserve">EV zasuni kratke izvedbe (po SIST EN 558:2008+A1:2012, serija 14):
EV zasuni morajo biti izdelani iz litine GGG-40, z obojestransko epoksi zaščito minimalne debeline 250 mikronov. Klin zasuna je zaščiten z EPDM elastomerno gumo. Vreteno zasuna je izdelano iz nerjavečega jekla. Tesnenje na vretenu je izvedeno z dvema "O" tesniloma. Na obeh straneh klina so vodila iz poliamida. Ustrezati morajo zahtevam standardov SIST EN1074 in SIST EN12266. Npr. PAM EURO20, IMP art.735 ali enakovredno
</t>
  </si>
  <si>
    <t>Univerzalne spojke:
Spojka s telesom iz nodularne litine za spajanje cevi različnih materialov, z EPDM tesnilom in obojestransko epoksi zaščito minimalne debeline 250 mikronov ali Rilsan Nylon 11. Obojčno tesnilo oz. spoj mora omogočati lom na spoju min 4°. Spoj mora zagotavljati sidranje pri tlaku ≥ 16 bar.</t>
  </si>
  <si>
    <t>2. ARMATURE (s prirobnicami)</t>
  </si>
  <si>
    <t xml:space="preserve">Tlačne polietilenske (PE) cevi za pitno vodo so izdelane v skladu s standardom po SIST EN 12201-1:2011, SIST EN 12201-2:2011, SIST ISO 4427. Za delovne tlake 10-16 bar (glej popis). Material za cevi, mora biti dobre in ustrezne kvalitete za delo pod specifičnimi pogoji in pod prometno obtežbo, tlaku v ceveh, koroziji in spreminjanju temperaturnih in klimatskih sprememb brez poškodb ali okvar. Če ni drugače določeno, morajo vse cevi prenesti prometno obtežbo.
</t>
  </si>
  <si>
    <t xml:space="preserve">Prirobnična tesnila morajo biti iz EPDM gume, ki ustreza uporabi v stiku s pitno vodo. Tesnila imajo vgrajen nosilni kovinski obroč in so profilirane oblike (na notranjem premeru ojačitev okrogle oblike). Vse v skladu s standardom SIST EN 1514-1.
</t>
  </si>
  <si>
    <t xml:space="preserve">Fazonski kosi iz nodularne litine s prirobnico morajo biti izdelani iz duktilne litine GGG400 v skladu z SIST EN 545:2011, z zunanjo in notranjo epoksi zaščito min. debeline 70 mikronov po postopku kataforeze ali min. 250 mikronov po klasičnem postopku. 
Prirobnični fazonski kosi standardne izvedbe morajo imeti vrtljivo prirobnico, ostali (samo FF kos) pa imajo lahko fiksno. 
</t>
  </si>
  <si>
    <t xml:space="preserve">Fazonski kosi iz nodularne litine na obojko z navadnim ali varovanim sidrnim spojem in EPDM tesnilom. Obojčni fazonski kosi morajo imeti isti spoj kot cevi. 
Fazonski kosi morajo biti izdelani iz duktilne litine GGG400 v skladu s SIST EN 545:2011, z zunanjo in notranjo epoksi zaščito min. debeline 70 mikronov po postopku kataforeze ali min. 250 mikronov po klasičnem postopku. Glede na zahteve iz popisa upoštevati drugo zunanjo zaščito cevi primerno za vgradnjo v zemljine s prisotnostjo talne vode in z večjo verjetnostjo pojava korozije (skladno s SIST EN 545:2011 - Annex D, točka D.2.3)
Opremljeni morajo biti z odgovarjajočimi tesnili v skladu z SIST EN 681-1 in ISO 4633. Obojčno tesnilo oz. spoj mora biti zaradi zagotovitve kvalitete spoja preizkušen skupaj s fazoni (certifikat).
</t>
  </si>
  <si>
    <r>
      <t>Tlačne cevi iz nodularne litine (NL) z navadnim ali varovanim sidrnim spojem in EPDM tesnilom, preferiranega tlačnega razreda najmanj C40, dolžina posamezne cevi je 6 m. Vsi spoji morajo biti primerni za tlake minimalno 16 bar oz. 25 bar (skladno s ponudbenim predračunom in spodnjimi specifikacijami ter zahtevami naročnika v razpisni dokumentaciji).
Cevi morajo biti izdelane na obojko v skladu s SIST EN 545:2011. Na zunanji strani morajo biti zaščitene z aktivno galvansko zaščito, ki omogoča vgradnjo cevi tudi v agresivno zemljo z zlitino Zn + Al debeline 400 g/m</t>
    </r>
    <r>
      <rPr>
        <vertAlign val="superscript"/>
        <sz val="9"/>
        <rFont val="Arial CE"/>
        <charset val="238"/>
      </rPr>
      <t>2</t>
    </r>
    <r>
      <rPr>
        <sz val="9"/>
        <rFont val="Arial CE"/>
        <charset val="238"/>
      </rPr>
      <t xml:space="preserve"> (v razmerju 85%  in ostalo Al) in modrim pokrivnim nanosom, na notranji strani pa s cementno oblogo v skladu s SIST EN 545:2011. 
Druga zunanja zaščita cevi možna le ob izrecni zahtevi v popisu vodovodnega materiala - te cevi morajo biti izdelane skladno s SIST EN 545:2011 - Annex D, točka D.2.3)
Cevi morajo biti obvezno opremljene z odgovarjajočimi tesnili v skladu z SIST EN 681-1 in ISO 4633. Obojčno tesnilo oz. spoj mora biti zaradi zagotovitve kvalitete spoja preizkušen skupaj s cevmi (certifikat).
</t>
    </r>
  </si>
  <si>
    <t>1. CEVOVODI</t>
  </si>
  <si>
    <t>A. STROJNA OPREMA</t>
  </si>
  <si>
    <t xml:space="preserve">Minimalne zahtevane karakteristike </t>
  </si>
  <si>
    <r>
      <t xml:space="preserve">Pomembno!:
</t>
    </r>
    <r>
      <rPr>
        <sz val="10"/>
        <color theme="1"/>
        <rFont val="Arial ce"/>
        <charset val="238"/>
      </rPr>
      <t xml:space="preserve">    1. V tem seznamu OBRAZEC 1 je naveden seznam ključnih materialov in opreme z minimalnimi zahtevanimi
        karakteristikami, ki jih ponujen material poleg zahtev, 
        ki izhajajo iz veljavne zakonodaje mora izpolnjevati. Ves ponujen material in oprema mora obvezno izpolnjevati 
        minimalne zahtevane karakteristike. 
        Izpolnjevanje ustreznosti materiala in opreme pred vgradnjo obvezno preverita predstavnik nadzora in upravljalca. 
        Ponudnik / izvajalec del skladnost z zahtevami obvezno dokazuje z ustreznimi certifikati, soglasji,.....
    2. Izdelki morajo biti primerni za uporabo v sistemih s pitno vodo in izdelani v skladu z veljavnimi standardi SIST / EN 
        ter imeti ustrezne certifikate / tehnična soglasja
       (skladno z veljavno zakonodajo - ZGPro ter ZGO-1 (s sprem. in  dopol.)).</t>
    </r>
  </si>
  <si>
    <t>VODOVODNI MATERIAL - OBRAZEC 1</t>
  </si>
  <si>
    <t>4,2-1</t>
  </si>
  <si>
    <t>Opomba: v popisu je naveden priporočljiv material. Dovoljena je zamenjava z materialom enake ali višje kvalitete. Na listu Obrazec vodovodni material (Obrazec 1) je naveden seznam ključnih materialov in opreme z minimalnimi zahtevanimi karakteristikami.</t>
  </si>
  <si>
    <t>NL Natural cev C40,  Standard spoj z Vi tesnili, l=6.00 m, DN 80</t>
  </si>
  <si>
    <t>NL Natural cev C64,  Standard spoj z Vi tesnili, l=6.00 m, DN 80</t>
  </si>
  <si>
    <t>Montaža dotoka in analizatorja klora s cevmi, ventili, nepovratnimi ventili in spojnimi kosi. Obračun za komplet.</t>
  </si>
  <si>
    <t>Črpalka dozirna Grundfos tip DDA-FC 10 bar, najmanjša količina doziranja 6 ml/h, vhod 4-20 mA za krmiljenje, vhod pulzni za krmiljenje, alarmni izhod, kontrola tlaka in alarm, slovenski meni in navodila.</t>
  </si>
  <si>
    <t>Analizator prostega klora v vodi Grundfos DIA-1-A, izhod 4-20mA, 2x alarmni izhod, potrebno zagotoviti min. tlak 0,3 bar.</t>
  </si>
  <si>
    <t>Obtočna črpalka Qmin=2m 3/h, H=4m, P=45W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</si>
</sst>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 &quot;€&quot;"/>
    <numFmt numFmtId="166" formatCode="#,##0.00_ ;\-#,##0.00\ "/>
  </numFmts>
  <fonts count="81" x14ac:knownFonts="1">
    <font>
      <sz val="11"/>
      <color theme="1"/>
      <name val="Calibri"/>
      <family val="2"/>
      <charset val="238"/>
      <scheme val="minor"/>
    </font>
    <font>
      <b/>
      <sz val="11"/>
      <color theme="1"/>
      <name val="Calibri"/>
      <family val="2"/>
      <charset val="238"/>
      <scheme val="minor"/>
    </font>
    <font>
      <sz val="10"/>
      <name val="Arial"/>
      <family val="2"/>
      <charset val="238"/>
    </font>
    <font>
      <sz val="10"/>
      <color indexed="10"/>
      <name val="Arial"/>
      <family val="2"/>
      <charset val="238"/>
    </font>
    <font>
      <b/>
      <i/>
      <sz val="9"/>
      <name val="Arial Narrow"/>
      <family val="2"/>
      <charset val="238"/>
    </font>
    <font>
      <sz val="10"/>
      <name val="Arial Narrow"/>
      <family val="2"/>
      <charset val="238"/>
    </font>
    <font>
      <b/>
      <sz val="10"/>
      <name val="Arial Narrow"/>
      <family val="2"/>
      <charset val="238"/>
    </font>
    <font>
      <b/>
      <u/>
      <sz val="10"/>
      <name val="Arial Narrow"/>
      <family val="2"/>
      <charset val="238"/>
    </font>
    <font>
      <i/>
      <sz val="9"/>
      <name val="Arial"/>
      <family val="2"/>
      <charset val="238"/>
    </font>
    <font>
      <b/>
      <sz val="9"/>
      <name val="Arial"/>
      <family val="2"/>
      <charset val="238"/>
    </font>
    <font>
      <sz val="11"/>
      <name val="Arial"/>
      <family val="2"/>
      <charset val="238"/>
    </font>
    <font>
      <b/>
      <sz val="11"/>
      <name val="Arial"/>
      <family val="2"/>
      <charset val="238"/>
    </font>
    <font>
      <i/>
      <sz val="11"/>
      <name val="Arial"/>
      <family val="2"/>
      <charset val="238"/>
    </font>
    <font>
      <b/>
      <sz val="14"/>
      <name val="Arial"/>
      <family val="2"/>
      <charset val="238"/>
    </font>
    <font>
      <sz val="9"/>
      <name val="Arial"/>
      <family val="2"/>
      <charset val="238"/>
    </font>
    <font>
      <b/>
      <sz val="9"/>
      <color theme="1"/>
      <name val="Arial"/>
      <family val="2"/>
      <charset val="238"/>
    </font>
    <font>
      <sz val="12"/>
      <name val="Arial"/>
      <family val="2"/>
      <charset val="238"/>
    </font>
    <font>
      <sz val="10"/>
      <name val="Arial"/>
      <family val="2"/>
      <charset val="238"/>
    </font>
    <font>
      <sz val="10"/>
      <name val="Times New Roman CE"/>
      <family val="1"/>
      <charset val="238"/>
    </font>
    <font>
      <b/>
      <sz val="10"/>
      <name val="Times New Roman CE"/>
      <family val="1"/>
      <charset val="238"/>
    </font>
    <font>
      <b/>
      <u/>
      <sz val="10"/>
      <name val="Times New Roman CE"/>
      <family val="1"/>
      <charset val="238"/>
    </font>
    <font>
      <b/>
      <i/>
      <sz val="10"/>
      <name val="Arial"/>
      <family val="2"/>
      <charset val="238"/>
    </font>
    <font>
      <b/>
      <i/>
      <sz val="16"/>
      <name val="Arial"/>
      <family val="2"/>
      <charset val="238"/>
    </font>
    <font>
      <b/>
      <sz val="10"/>
      <name val="Arial"/>
      <family val="2"/>
      <charset val="238"/>
    </font>
    <font>
      <b/>
      <i/>
      <sz val="10"/>
      <name val="Arial Narrow"/>
      <family val="2"/>
      <charset val="238"/>
    </font>
    <font>
      <sz val="10"/>
      <color theme="1"/>
      <name val="Arial"/>
      <family val="2"/>
      <charset val="238"/>
    </font>
    <font>
      <b/>
      <sz val="12"/>
      <name val="Arial"/>
      <family val="2"/>
      <charset val="238"/>
    </font>
    <font>
      <sz val="10"/>
      <color indexed="8"/>
      <name val="Arial"/>
      <family val="2"/>
      <charset val="238"/>
    </font>
    <font>
      <sz val="12"/>
      <name val="Times New Roman CE"/>
      <family val="1"/>
      <charset val="238"/>
    </font>
    <font>
      <i/>
      <sz val="10"/>
      <name val="Arial"/>
      <family val="2"/>
      <charset val="238"/>
    </font>
    <font>
      <b/>
      <sz val="11"/>
      <name val="Arial Narrow"/>
      <family val="2"/>
      <charset val="238"/>
    </font>
    <font>
      <sz val="10"/>
      <name val="Times New Roman CE"/>
      <charset val="238"/>
    </font>
    <font>
      <b/>
      <i/>
      <sz val="14"/>
      <name val="Times New Roman CE"/>
      <family val="1"/>
      <charset val="238"/>
    </font>
    <font>
      <b/>
      <i/>
      <sz val="14"/>
      <name val="Arial"/>
      <family val="2"/>
      <charset val="238"/>
    </font>
    <font>
      <b/>
      <i/>
      <sz val="11"/>
      <name val="Arial"/>
      <family val="2"/>
      <charset val="238"/>
    </font>
    <font>
      <b/>
      <i/>
      <sz val="12"/>
      <name val="Arial"/>
      <family val="2"/>
      <charset val="238"/>
    </font>
    <font>
      <b/>
      <i/>
      <sz val="12"/>
      <name val="Arial Narrow"/>
      <family val="2"/>
      <charset val="238"/>
    </font>
    <font>
      <i/>
      <sz val="12"/>
      <name val="Arial"/>
      <family val="2"/>
      <charset val="238"/>
    </font>
    <font>
      <i/>
      <u/>
      <sz val="10"/>
      <name val="Arial"/>
      <family val="2"/>
      <charset val="238"/>
    </font>
    <font>
      <b/>
      <sz val="12"/>
      <name val="Times New Roman CE"/>
      <family val="1"/>
      <charset val="238"/>
    </font>
    <font>
      <sz val="14"/>
      <name val="Times New Roman CE"/>
      <family val="1"/>
      <charset val="238"/>
    </font>
    <font>
      <sz val="10"/>
      <name val="Arial"/>
      <family val="2"/>
      <charset val="238"/>
    </font>
    <font>
      <sz val="10"/>
      <color rgb="FFFF0000"/>
      <name val="Times New Roman CE"/>
      <family val="1"/>
      <charset val="238"/>
    </font>
    <font>
      <sz val="10"/>
      <color rgb="FFFF0000"/>
      <name val="Arial"/>
      <family val="2"/>
      <charset val="238"/>
    </font>
    <font>
      <b/>
      <sz val="10"/>
      <color rgb="FFFF0000"/>
      <name val="Arial"/>
      <family val="2"/>
      <charset val="238"/>
    </font>
    <font>
      <sz val="10"/>
      <name val="Calibri"/>
      <family val="2"/>
      <charset val="238"/>
    </font>
    <font>
      <b/>
      <i/>
      <u/>
      <sz val="11"/>
      <color indexed="8"/>
      <name val="Arial Narrow"/>
      <family val="2"/>
      <charset val="238"/>
    </font>
    <font>
      <i/>
      <u/>
      <sz val="10"/>
      <color indexed="8"/>
      <name val="Arial Narrow"/>
      <family val="2"/>
      <charset val="238"/>
    </font>
    <font>
      <sz val="10"/>
      <name val="Arial"/>
      <family val="2"/>
    </font>
    <font>
      <sz val="10"/>
      <name val="Arial CE"/>
      <family val="2"/>
      <charset val="238"/>
    </font>
    <font>
      <i/>
      <sz val="10"/>
      <name val="Times New Roman CE"/>
      <charset val="238"/>
    </font>
    <font>
      <sz val="11"/>
      <name val="Calibri"/>
      <family val="2"/>
      <charset val="238"/>
    </font>
    <font>
      <sz val="11"/>
      <color theme="1"/>
      <name val="Calibri"/>
      <family val="2"/>
      <scheme val="minor"/>
    </font>
    <font>
      <sz val="9"/>
      <color theme="1"/>
      <name val="Arial"/>
      <family val="2"/>
      <charset val="238"/>
    </font>
    <font>
      <b/>
      <sz val="10"/>
      <color theme="1"/>
      <name val="Arial"/>
      <family val="2"/>
      <charset val="238"/>
    </font>
    <font>
      <b/>
      <sz val="11"/>
      <color theme="1"/>
      <name val="Arial"/>
      <family val="2"/>
      <charset val="238"/>
    </font>
    <font>
      <sz val="8"/>
      <color theme="1"/>
      <name val="Arial"/>
      <family val="2"/>
      <charset val="238"/>
    </font>
    <font>
      <b/>
      <sz val="9"/>
      <color rgb="FFFF0000"/>
      <name val="Arial"/>
      <family val="2"/>
      <charset val="238"/>
    </font>
    <font>
      <b/>
      <sz val="8"/>
      <color theme="1"/>
      <name val="Arial"/>
      <family val="2"/>
      <charset val="238"/>
    </font>
    <font>
      <sz val="11"/>
      <color theme="1"/>
      <name val="Arial"/>
      <family val="2"/>
      <charset val="238"/>
    </font>
    <font>
      <b/>
      <sz val="14"/>
      <color theme="1"/>
      <name val="Arial"/>
      <family val="2"/>
      <charset val="238"/>
    </font>
    <font>
      <sz val="9"/>
      <color rgb="FFFF0000"/>
      <name val="Arial"/>
      <family val="2"/>
      <charset val="238"/>
    </font>
    <font>
      <sz val="8"/>
      <color rgb="FF5F5F5F"/>
      <name val="Arial"/>
      <family val="2"/>
      <charset val="238"/>
    </font>
    <font>
      <sz val="8"/>
      <color rgb="FFFF0000"/>
      <name val="Arial"/>
      <family val="2"/>
      <charset val="238"/>
    </font>
    <font>
      <strike/>
      <sz val="9"/>
      <color theme="1"/>
      <name val="Arial"/>
      <family val="2"/>
      <charset val="238"/>
    </font>
    <font>
      <sz val="14"/>
      <color rgb="FFFF0000"/>
      <name val="Arial"/>
      <family val="2"/>
      <charset val="238"/>
    </font>
    <font>
      <u/>
      <sz val="11"/>
      <color theme="10"/>
      <name val="Calibri"/>
      <family val="2"/>
      <scheme val="minor"/>
    </font>
    <font>
      <b/>
      <sz val="11"/>
      <color theme="10"/>
      <name val="Arial"/>
      <family val="2"/>
      <charset val="238"/>
    </font>
    <font>
      <b/>
      <sz val="10"/>
      <color theme="10"/>
      <name val="Arial"/>
      <family val="2"/>
      <charset val="238"/>
    </font>
    <font>
      <b/>
      <sz val="12"/>
      <color theme="1"/>
      <name val="Calibri"/>
      <family val="2"/>
      <charset val="238"/>
      <scheme val="minor"/>
    </font>
    <font>
      <b/>
      <sz val="14"/>
      <color theme="1"/>
      <name val="Calibri"/>
      <family val="2"/>
      <charset val="238"/>
      <scheme val="minor"/>
    </font>
    <font>
      <sz val="11"/>
      <color theme="1"/>
      <name val="Arial ce"/>
      <charset val="238"/>
    </font>
    <font>
      <sz val="9"/>
      <name val="Arial CE"/>
      <charset val="238"/>
    </font>
    <font>
      <sz val="9"/>
      <color theme="1"/>
      <name val="Arial ce"/>
      <charset val="238"/>
    </font>
    <font>
      <u/>
      <sz val="9"/>
      <name val="Arial CE"/>
      <charset val="238"/>
    </font>
    <font>
      <vertAlign val="superscript"/>
      <sz val="9"/>
      <name val="Arial CE"/>
      <charset val="238"/>
    </font>
    <font>
      <vertAlign val="subscript"/>
      <sz val="9"/>
      <name val="Arial CE"/>
      <charset val="238"/>
    </font>
    <font>
      <u/>
      <sz val="10"/>
      <name val="Arial CE"/>
      <charset val="238"/>
    </font>
    <font>
      <sz val="10"/>
      <color theme="1"/>
      <name val="Arial ce"/>
      <charset val="238"/>
    </font>
    <font>
      <sz val="13"/>
      <name val="Arial ce"/>
      <charset val="238"/>
    </font>
    <font>
      <b/>
      <sz val="13"/>
      <name val="Arial ce"/>
      <charset val="238"/>
    </font>
  </fonts>
  <fills count="5">
    <fill>
      <patternFill patternType="none"/>
    </fill>
    <fill>
      <patternFill patternType="gray125"/>
    </fill>
    <fill>
      <patternFill patternType="solid">
        <fgColor indexed="43"/>
        <bgColor indexed="64"/>
      </patternFill>
    </fill>
    <fill>
      <patternFill patternType="solid">
        <fgColor theme="3" tint="0.79998168889431442"/>
        <bgColor indexed="64"/>
      </patternFill>
    </fill>
    <fill>
      <patternFill patternType="solid">
        <fgColor theme="3" tint="0.59999389629810485"/>
        <bgColor indexed="64"/>
      </patternFill>
    </fill>
  </fills>
  <borders count="44">
    <border>
      <left/>
      <right/>
      <top/>
      <bottom/>
      <diagonal/>
    </border>
    <border>
      <left/>
      <right/>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thin">
        <color indexed="64"/>
      </left>
      <right style="thin">
        <color indexed="64"/>
      </right>
      <top style="thin">
        <color indexed="64"/>
      </top>
      <bottom/>
      <diagonal/>
    </border>
    <border>
      <left/>
      <right/>
      <top style="double">
        <color indexed="64"/>
      </top>
      <bottom style="thin">
        <color indexed="64"/>
      </bottom>
      <diagonal/>
    </border>
    <border>
      <left/>
      <right/>
      <top/>
      <bottom style="double">
        <color indexed="64"/>
      </bottom>
      <diagonal/>
    </border>
    <border>
      <left/>
      <right/>
      <top style="thin">
        <color auto="1"/>
      </top>
      <bottom style="hair">
        <color indexed="64"/>
      </bottom>
      <diagonal/>
    </border>
    <border>
      <left/>
      <right style="hair">
        <color indexed="64"/>
      </right>
      <top style="thin">
        <color auto="1"/>
      </top>
      <bottom style="thin">
        <color auto="1"/>
      </bottom>
      <diagonal/>
    </border>
    <border>
      <left/>
      <right style="thin">
        <color indexed="64"/>
      </right>
      <top style="thin">
        <color indexed="64"/>
      </top>
      <bottom style="thin">
        <color auto="1"/>
      </bottom>
      <diagonal/>
    </border>
    <border>
      <left/>
      <right style="hair">
        <color indexed="64"/>
      </right>
      <top style="hair">
        <color indexed="64"/>
      </top>
      <bottom style="thin">
        <color auto="1"/>
      </bottom>
      <diagonal/>
    </border>
    <border>
      <left/>
      <right/>
      <top style="hair">
        <color indexed="64"/>
      </top>
      <bottom style="thin">
        <color auto="1"/>
      </bottom>
      <diagonal/>
    </border>
    <border>
      <left/>
      <right style="hair">
        <color indexed="64"/>
      </right>
      <top style="thin">
        <color auto="1"/>
      </top>
      <bottom style="hair">
        <color indexed="64"/>
      </bottom>
      <diagonal/>
    </border>
    <border>
      <left style="hair">
        <color indexed="64"/>
      </left>
      <right/>
      <top style="thin">
        <color indexed="64"/>
      </top>
      <bottom style="thin">
        <color indexed="64"/>
      </bottom>
      <diagonal/>
    </border>
    <border>
      <left style="hair">
        <color indexed="64"/>
      </left>
      <right/>
      <top style="thin">
        <color auto="1"/>
      </top>
      <bottom style="hair">
        <color indexed="64"/>
      </bottom>
      <diagonal/>
    </border>
    <border>
      <left/>
      <right/>
      <top style="hair">
        <color indexed="64"/>
      </top>
      <bottom style="hair">
        <color indexed="64"/>
      </bottom>
      <diagonal/>
    </border>
    <border>
      <left/>
      <right/>
      <top style="medium">
        <color indexed="64"/>
      </top>
      <bottom style="hair">
        <color indexed="64"/>
      </bottom>
      <diagonal/>
    </border>
    <border>
      <left/>
      <right/>
      <top style="medium">
        <color indexed="64"/>
      </top>
      <bottom/>
      <diagonal/>
    </border>
    <border>
      <left/>
      <right/>
      <top style="thin">
        <color indexed="64"/>
      </top>
      <bottom style="double">
        <color indexed="64"/>
      </bottom>
      <diagonal/>
    </border>
    <border>
      <left style="hair">
        <color indexed="64"/>
      </left>
      <right/>
      <top style="thin">
        <color indexed="64"/>
      </top>
      <bottom style="double">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s>
  <cellStyleXfs count="24">
    <xf numFmtId="0" fontId="0" fillId="0" borderId="0"/>
    <xf numFmtId="0" fontId="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1" fillId="0" borderId="0"/>
    <xf numFmtId="0" fontId="17" fillId="0" borderId="0"/>
    <xf numFmtId="0" fontId="41" fillId="0" borderId="0"/>
    <xf numFmtId="0" fontId="48" fillId="0" borderId="0" applyFill="0" applyBorder="0"/>
    <xf numFmtId="0" fontId="52" fillId="0" borderId="0"/>
    <xf numFmtId="0" fontId="66" fillId="0" borderId="0" applyNumberFormat="0" applyFill="0" applyBorder="0" applyAlignment="0" applyProtection="0"/>
  </cellStyleXfs>
  <cellXfs count="742">
    <xf numFmtId="0" fontId="0" fillId="0" borderId="0" xfId="0"/>
    <xf numFmtId="0" fontId="2" fillId="0" borderId="0" xfId="1"/>
    <xf numFmtId="0" fontId="3" fillId="0" borderId="0" xfId="1" applyFont="1"/>
    <xf numFmtId="0" fontId="2" fillId="0" borderId="0" xfId="1" applyBorder="1"/>
    <xf numFmtId="0" fontId="2" fillId="0" borderId="1" xfId="1" applyBorder="1"/>
    <xf numFmtId="0" fontId="2" fillId="0" borderId="0" xfId="1" applyFill="1"/>
    <xf numFmtId="4" fontId="4" fillId="0" borderId="0" xfId="1" applyNumberFormat="1" applyFont="1" applyFill="1" applyBorder="1" applyAlignment="1">
      <alignment vertical="top"/>
    </xf>
    <xf numFmtId="0" fontId="5" fillId="0" borderId="0" xfId="1" applyFont="1"/>
    <xf numFmtId="4" fontId="6" fillId="0" borderId="0" xfId="1" applyNumberFormat="1" applyFont="1" applyFill="1" applyBorder="1" applyAlignment="1">
      <alignment vertical="top"/>
    </xf>
    <xf numFmtId="4" fontId="8" fillId="0" borderId="0" xfId="1" applyNumberFormat="1" applyFont="1" applyBorder="1" applyAlignment="1">
      <alignment horizontal="right" vertical="top" wrapText="1"/>
    </xf>
    <xf numFmtId="4" fontId="8" fillId="0" borderId="0" xfId="1" applyNumberFormat="1" applyFont="1" applyBorder="1" applyAlignment="1">
      <alignment horizontal="center" vertical="top"/>
    </xf>
    <xf numFmtId="4" fontId="9" fillId="0" borderId="0" xfId="1" applyNumberFormat="1" applyFont="1" applyBorder="1" applyAlignment="1">
      <alignment vertical="top"/>
    </xf>
    <xf numFmtId="0" fontId="10" fillId="0" borderId="0" xfId="1" applyFont="1"/>
    <xf numFmtId="4" fontId="12" fillId="0" borderId="3" xfId="1" applyNumberFormat="1" applyFont="1" applyBorder="1" applyAlignment="1">
      <alignment horizontal="right" vertical="top" wrapText="1"/>
    </xf>
    <xf numFmtId="4" fontId="12" fillId="0" borderId="3" xfId="1" applyNumberFormat="1" applyFont="1" applyBorder="1" applyAlignment="1">
      <alignment horizontal="center" vertical="top"/>
    </xf>
    <xf numFmtId="4" fontId="11" fillId="0" borderId="4" xfId="1" applyNumberFormat="1" applyFont="1" applyBorder="1" applyAlignment="1">
      <alignment vertical="top"/>
    </xf>
    <xf numFmtId="4" fontId="11" fillId="0" borderId="0" xfId="1" applyNumberFormat="1" applyFont="1" applyFill="1" applyBorder="1" applyAlignment="1">
      <alignment horizontal="right"/>
    </xf>
    <xf numFmtId="4" fontId="12" fillId="0" borderId="0" xfId="1" applyNumberFormat="1" applyFont="1" applyBorder="1" applyAlignment="1">
      <alignment horizontal="right" vertical="top" wrapText="1"/>
    </xf>
    <xf numFmtId="4" fontId="12" fillId="0" borderId="0" xfId="1" applyNumberFormat="1" applyFont="1" applyBorder="1" applyAlignment="1">
      <alignment horizontal="center" vertical="top"/>
    </xf>
    <xf numFmtId="4" fontId="11" fillId="0" borderId="6" xfId="1" applyNumberFormat="1" applyFont="1" applyBorder="1" applyAlignment="1">
      <alignment vertical="top"/>
    </xf>
    <xf numFmtId="4" fontId="13" fillId="0" borderId="7" xfId="1" applyNumberFormat="1" applyFont="1" applyBorder="1"/>
    <xf numFmtId="4" fontId="11" fillId="0" borderId="0" xfId="1" applyNumberFormat="1" applyFont="1" applyBorder="1" applyAlignment="1">
      <alignment vertical="top"/>
    </xf>
    <xf numFmtId="4" fontId="8" fillId="0" borderId="0" xfId="1" applyNumberFormat="1" applyFont="1" applyFill="1" applyBorder="1" applyAlignment="1">
      <alignment horizontal="right" vertical="top" wrapText="1"/>
    </xf>
    <xf numFmtId="4" fontId="8" fillId="0" borderId="0" xfId="1" applyNumberFormat="1" applyFont="1" applyFill="1" applyBorder="1" applyAlignment="1">
      <alignment horizontal="center" vertical="top"/>
    </xf>
    <xf numFmtId="4" fontId="9" fillId="0" borderId="6" xfId="1" applyNumberFormat="1" applyFont="1" applyFill="1" applyBorder="1" applyAlignment="1">
      <alignment vertical="top"/>
    </xf>
    <xf numFmtId="4" fontId="8" fillId="0" borderId="9" xfId="1" applyNumberFormat="1" applyFont="1" applyFill="1" applyBorder="1" applyAlignment="1">
      <alignment horizontal="right" vertical="top" wrapText="1"/>
    </xf>
    <xf numFmtId="4" fontId="8" fillId="0" borderId="9" xfId="1" applyNumberFormat="1" applyFont="1" applyFill="1" applyBorder="1" applyAlignment="1">
      <alignment horizontal="center" vertical="top"/>
    </xf>
    <xf numFmtId="4" fontId="9" fillId="0" borderId="10" xfId="1" applyNumberFormat="1" applyFont="1" applyFill="1" applyBorder="1" applyAlignment="1">
      <alignment vertical="top"/>
    </xf>
    <xf numFmtId="4" fontId="14" fillId="0" borderId="12" xfId="1" applyNumberFormat="1" applyFont="1" applyFill="1" applyBorder="1" applyAlignment="1">
      <alignment horizontal="right" vertical="top" wrapText="1"/>
    </xf>
    <xf numFmtId="4" fontId="14" fillId="0" borderId="12" xfId="1" applyNumberFormat="1" applyFont="1" applyFill="1" applyBorder="1" applyAlignment="1">
      <alignment horizontal="center" vertical="top"/>
    </xf>
    <xf numFmtId="4" fontId="14" fillId="0" borderId="13" xfId="1" applyNumberFormat="1" applyFont="1" applyFill="1" applyBorder="1" applyAlignment="1">
      <alignment vertical="top"/>
    </xf>
    <xf numFmtId="4" fontId="15" fillId="0" borderId="15" xfId="1" applyNumberFormat="1" applyFont="1" applyFill="1" applyBorder="1" applyAlignment="1">
      <alignment vertical="top"/>
    </xf>
    <xf numFmtId="4" fontId="14" fillId="0" borderId="0" xfId="1" applyNumberFormat="1" applyFont="1" applyFill="1" applyBorder="1" applyAlignment="1">
      <alignment vertical="top"/>
    </xf>
    <xf numFmtId="4" fontId="14" fillId="0" borderId="6" xfId="1" applyNumberFormat="1" applyFont="1" applyFill="1" applyBorder="1" applyAlignment="1">
      <alignment vertical="top"/>
    </xf>
    <xf numFmtId="0" fontId="2" fillId="0" borderId="3" xfId="1" applyBorder="1"/>
    <xf numFmtId="4" fontId="13" fillId="0" borderId="4" xfId="1" applyNumberFormat="1" applyFont="1" applyBorder="1"/>
    <xf numFmtId="4" fontId="8" fillId="0" borderId="3" xfId="1" applyNumberFormat="1" applyFont="1" applyFill="1" applyBorder="1" applyAlignment="1">
      <alignment horizontal="right" vertical="top" wrapText="1"/>
    </xf>
    <xf numFmtId="4" fontId="8" fillId="0" borderId="3" xfId="1" applyNumberFormat="1" applyFont="1" applyFill="1" applyBorder="1" applyAlignment="1">
      <alignment horizontal="center" vertical="top"/>
    </xf>
    <xf numFmtId="4" fontId="16" fillId="0" borderId="0" xfId="1" applyNumberFormat="1" applyFont="1" applyBorder="1"/>
    <xf numFmtId="4" fontId="13" fillId="0" borderId="0" xfId="1" applyNumberFormat="1" applyFont="1" applyBorder="1"/>
    <xf numFmtId="0" fontId="18" fillId="0" borderId="0" xfId="2" applyFont="1"/>
    <xf numFmtId="4" fontId="18" fillId="0" borderId="0" xfId="2" applyNumberFormat="1" applyFont="1" applyProtection="1">
      <protection locked="0"/>
    </xf>
    <xf numFmtId="0" fontId="18" fillId="0" borderId="0" xfId="2" applyFont="1" applyProtection="1">
      <protection locked="0"/>
    </xf>
    <xf numFmtId="0" fontId="18" fillId="0" borderId="0" xfId="2" applyFont="1" applyAlignment="1" applyProtection="1">
      <alignment horizontal="left"/>
      <protection locked="0"/>
    </xf>
    <xf numFmtId="0" fontId="18" fillId="0" borderId="0" xfId="2" applyFont="1" applyAlignment="1" applyProtection="1">
      <alignment vertical="top" wrapText="1"/>
      <protection locked="0"/>
    </xf>
    <xf numFmtId="0" fontId="18" fillId="0" borderId="0" xfId="2" applyFont="1" applyAlignment="1">
      <alignment vertical="top"/>
    </xf>
    <xf numFmtId="49" fontId="18" fillId="0" borderId="0" xfId="2" applyNumberFormat="1" applyFont="1" applyAlignment="1" applyProtection="1">
      <alignment vertical="top"/>
      <protection locked="0"/>
    </xf>
    <xf numFmtId="4" fontId="17" fillId="0" borderId="0" xfId="2" applyNumberFormat="1" applyFont="1" applyProtection="1">
      <protection locked="0"/>
    </xf>
    <xf numFmtId="0" fontId="17" fillId="0" borderId="0" xfId="2" applyFont="1" applyProtection="1">
      <protection locked="0"/>
    </xf>
    <xf numFmtId="0" fontId="17" fillId="0" borderId="0" xfId="2" applyFont="1" applyAlignment="1" applyProtection="1">
      <alignment horizontal="left"/>
      <protection locked="0"/>
    </xf>
    <xf numFmtId="0" fontId="17" fillId="0" borderId="0" xfId="2" applyFont="1" applyAlignment="1" applyProtection="1">
      <alignment vertical="top" wrapText="1"/>
      <protection locked="0"/>
    </xf>
    <xf numFmtId="0" fontId="17" fillId="0" borderId="0" xfId="2" applyFont="1" applyAlignment="1">
      <alignment vertical="top"/>
    </xf>
    <xf numFmtId="49" fontId="17" fillId="0" borderId="0" xfId="2" applyNumberFormat="1" applyFont="1" applyAlignment="1" applyProtection="1">
      <alignment vertical="top"/>
      <protection locked="0"/>
    </xf>
    <xf numFmtId="0" fontId="19" fillId="0" borderId="0" xfId="2" applyFont="1"/>
    <xf numFmtId="0" fontId="20" fillId="0" borderId="0" xfId="2" applyFont="1"/>
    <xf numFmtId="4" fontId="21" fillId="0" borderId="0" xfId="2" applyNumberFormat="1" applyFont="1" applyProtection="1">
      <protection locked="0"/>
    </xf>
    <xf numFmtId="0" fontId="21" fillId="0" borderId="0" xfId="2" applyFont="1" applyProtection="1">
      <protection locked="0"/>
    </xf>
    <xf numFmtId="0" fontId="21" fillId="0" borderId="0" xfId="2" applyFont="1" applyAlignment="1" applyProtection="1">
      <alignment horizontal="left"/>
      <protection locked="0"/>
    </xf>
    <xf numFmtId="0" fontId="21" fillId="0" borderId="0" xfId="2" applyFont="1" applyAlignment="1" applyProtection="1">
      <alignment vertical="top" wrapText="1"/>
      <protection locked="0"/>
    </xf>
    <xf numFmtId="0" fontId="21" fillId="0" borderId="0" xfId="2" applyFont="1" applyAlignment="1">
      <alignment vertical="top"/>
    </xf>
    <xf numFmtId="49" fontId="21" fillId="0" borderId="0" xfId="2" applyNumberFormat="1" applyFont="1" applyAlignment="1" applyProtection="1">
      <alignment vertical="top"/>
      <protection locked="0"/>
    </xf>
    <xf numFmtId="4" fontId="22" fillId="0" borderId="0" xfId="2" applyNumberFormat="1" applyFont="1" applyProtection="1">
      <protection locked="0"/>
    </xf>
    <xf numFmtId="0" fontId="22" fillId="0" borderId="0" xfId="2" applyFont="1" applyProtection="1">
      <protection locked="0"/>
    </xf>
    <xf numFmtId="0" fontId="22" fillId="0" borderId="0" xfId="2" applyFont="1" applyAlignment="1" applyProtection="1">
      <alignment horizontal="left"/>
      <protection locked="0"/>
    </xf>
    <xf numFmtId="0" fontId="22" fillId="0" borderId="0" xfId="2" applyFont="1" applyAlignment="1" applyProtection="1">
      <alignment vertical="top" wrapText="1"/>
      <protection locked="0"/>
    </xf>
    <xf numFmtId="0" fontId="22" fillId="0" borderId="0" xfId="2" applyFont="1" applyAlignment="1">
      <alignment vertical="top"/>
    </xf>
    <xf numFmtId="49" fontId="22" fillId="0" borderId="0" xfId="2" applyNumberFormat="1" applyFont="1" applyAlignment="1" applyProtection="1">
      <alignment vertical="top"/>
      <protection locked="0"/>
    </xf>
    <xf numFmtId="4" fontId="23" fillId="0" borderId="0" xfId="2" applyNumberFormat="1" applyFont="1" applyProtection="1">
      <protection locked="0"/>
    </xf>
    <xf numFmtId="0" fontId="23" fillId="0" borderId="0" xfId="2" applyFont="1" applyProtection="1">
      <protection locked="0"/>
    </xf>
    <xf numFmtId="0" fontId="23" fillId="0" borderId="0" xfId="2" applyFont="1" applyAlignment="1" applyProtection="1">
      <alignment horizontal="left"/>
      <protection locked="0"/>
    </xf>
    <xf numFmtId="0" fontId="23" fillId="0" borderId="0" xfId="2" applyFont="1" applyAlignment="1" applyProtection="1">
      <alignment vertical="top" wrapText="1"/>
      <protection locked="0"/>
    </xf>
    <xf numFmtId="49" fontId="23" fillId="0" borderId="0" xfId="2" applyNumberFormat="1" applyFont="1" applyAlignment="1" applyProtection="1">
      <alignment horizontal="right" vertical="top"/>
      <protection locked="0"/>
    </xf>
    <xf numFmtId="0" fontId="23" fillId="0" borderId="0" xfId="2" applyFont="1" applyAlignment="1" applyProtection="1">
      <alignment vertical="top"/>
      <protection locked="0"/>
    </xf>
    <xf numFmtId="49" fontId="23" fillId="0" borderId="0" xfId="2" applyNumberFormat="1" applyFont="1" applyAlignment="1" applyProtection="1">
      <alignment vertical="top"/>
      <protection locked="0"/>
    </xf>
    <xf numFmtId="49" fontId="17" fillId="0" borderId="0" xfId="2" applyNumberFormat="1" applyFont="1" applyAlignment="1" applyProtection="1">
      <alignment horizontal="right" vertical="top"/>
      <protection locked="0"/>
    </xf>
    <xf numFmtId="0" fontId="17" fillId="0" borderId="0" xfId="2" applyFont="1" applyAlignment="1" applyProtection="1">
      <alignment vertical="top"/>
      <protection locked="0"/>
    </xf>
    <xf numFmtId="4" fontId="17" fillId="0" borderId="17" xfId="2" applyNumberFormat="1" applyFont="1" applyBorder="1" applyProtection="1">
      <protection locked="0"/>
    </xf>
    <xf numFmtId="0" fontId="17" fillId="0" borderId="17" xfId="2" applyFont="1" applyBorder="1" applyProtection="1">
      <protection locked="0"/>
    </xf>
    <xf numFmtId="0" fontId="17" fillId="0" borderId="17" xfId="2" applyFont="1" applyBorder="1" applyAlignment="1" applyProtection="1">
      <alignment horizontal="left"/>
      <protection locked="0"/>
    </xf>
    <xf numFmtId="0" fontId="17" fillId="0" borderId="17" xfId="2" applyFont="1" applyBorder="1" applyAlignment="1" applyProtection="1">
      <alignment vertical="top" wrapText="1"/>
      <protection locked="0"/>
    </xf>
    <xf numFmtId="49" fontId="17" fillId="0" borderId="17" xfId="2" applyNumberFormat="1" applyFont="1" applyBorder="1" applyAlignment="1" applyProtection="1">
      <alignment horizontal="right" vertical="top"/>
      <protection locked="0"/>
    </xf>
    <xf numFmtId="4" fontId="17" fillId="0" borderId="17" xfId="2" applyNumberFormat="1" applyFont="1" applyFill="1" applyBorder="1" applyProtection="1">
      <protection locked="0"/>
    </xf>
    <xf numFmtId="4" fontId="17" fillId="0" borderId="17" xfId="3" applyNumberFormat="1" applyFont="1" applyBorder="1"/>
    <xf numFmtId="0" fontId="17" fillId="0" borderId="17" xfId="3" applyFont="1" applyBorder="1" applyProtection="1">
      <protection locked="0"/>
    </xf>
    <xf numFmtId="0" fontId="17" fillId="0" borderId="17" xfId="3" applyFont="1" applyBorder="1" applyAlignment="1" applyProtection="1">
      <alignment horizontal="left"/>
      <protection locked="0"/>
    </xf>
    <xf numFmtId="0" fontId="17" fillId="0" borderId="17" xfId="2" applyFont="1" applyBorder="1" applyAlignment="1">
      <alignment horizontal="left" wrapText="1"/>
    </xf>
    <xf numFmtId="49" fontId="17" fillId="0" borderId="17" xfId="3" applyNumberFormat="1" applyFont="1" applyBorder="1" applyAlignment="1" applyProtection="1">
      <alignment horizontal="right" vertical="top"/>
      <protection locked="0"/>
    </xf>
    <xf numFmtId="49" fontId="17" fillId="0" borderId="0" xfId="2" applyNumberFormat="1" applyAlignment="1">
      <alignment horizontal="left"/>
    </xf>
    <xf numFmtId="0" fontId="24" fillId="0" borderId="17" xfId="2" applyFont="1" applyFill="1" applyBorder="1" applyAlignment="1">
      <alignment horizontal="left" vertical="center" wrapText="1"/>
    </xf>
    <xf numFmtId="2" fontId="17" fillId="0" borderId="17" xfId="4" applyNumberFormat="1" applyFont="1" applyFill="1" applyBorder="1"/>
    <xf numFmtId="0" fontId="17" fillId="0" borderId="17" xfId="4" applyFont="1" applyBorder="1" applyProtection="1">
      <protection locked="0"/>
    </xf>
    <xf numFmtId="0" fontId="17" fillId="0" borderId="17" xfId="4" applyFont="1" applyBorder="1" applyAlignment="1" applyProtection="1">
      <alignment horizontal="left"/>
      <protection locked="0"/>
    </xf>
    <xf numFmtId="0" fontId="17" fillId="0" borderId="17" xfId="4" applyFont="1" applyBorder="1" applyAlignment="1" applyProtection="1">
      <alignment vertical="top" wrapText="1"/>
      <protection locked="0"/>
    </xf>
    <xf numFmtId="49" fontId="17" fillId="0" borderId="17" xfId="4" applyNumberFormat="1" applyFont="1" applyBorder="1" applyAlignment="1" applyProtection="1">
      <alignment horizontal="right" vertical="top"/>
      <protection locked="0"/>
    </xf>
    <xf numFmtId="0" fontId="17" fillId="0" borderId="17" xfId="3" applyFont="1" applyBorder="1" applyAlignment="1" applyProtection="1">
      <alignment vertical="top" wrapText="1"/>
      <protection locked="0"/>
    </xf>
    <xf numFmtId="4" fontId="17" fillId="0" borderId="17" xfId="3" applyNumberFormat="1" applyFont="1" applyFill="1" applyBorder="1"/>
    <xf numFmtId="0" fontId="25" fillId="0" borderId="17" xfId="2" applyFont="1" applyBorder="1" applyAlignment="1">
      <alignment horizontal="left" wrapText="1"/>
    </xf>
    <xf numFmtId="4" fontId="17" fillId="0" borderId="17" xfId="2" applyNumberFormat="1" applyFont="1" applyBorder="1"/>
    <xf numFmtId="0" fontId="26" fillId="0" borderId="17" xfId="2" applyFont="1" applyBorder="1" applyProtection="1">
      <protection locked="0"/>
    </xf>
    <xf numFmtId="0" fontId="26" fillId="0" borderId="17" xfId="2" applyFont="1" applyBorder="1" applyAlignment="1" applyProtection="1">
      <alignment horizontal="left"/>
      <protection locked="0"/>
    </xf>
    <xf numFmtId="0" fontId="26" fillId="0" borderId="17" xfId="2" applyFont="1" applyBorder="1" applyAlignment="1" applyProtection="1">
      <alignment vertical="top" wrapText="1"/>
      <protection locked="0"/>
    </xf>
    <xf numFmtId="0" fontId="26" fillId="0" borderId="17" xfId="2" applyFont="1" applyBorder="1" applyAlignment="1" applyProtection="1">
      <alignment vertical="top"/>
      <protection locked="0"/>
    </xf>
    <xf numFmtId="0" fontId="26" fillId="0" borderId="0" xfId="2" applyFont="1" applyAlignment="1" applyProtection="1">
      <alignment vertical="top"/>
      <protection locked="0"/>
    </xf>
    <xf numFmtId="49" fontId="11" fillId="0" borderId="0" xfId="2" applyNumberFormat="1" applyFont="1" applyAlignment="1" applyProtection="1">
      <alignment vertical="top"/>
      <protection locked="0"/>
    </xf>
    <xf numFmtId="4" fontId="17" fillId="0" borderId="17" xfId="2" applyNumberFormat="1" applyFont="1" applyFill="1" applyBorder="1"/>
    <xf numFmtId="0" fontId="17" fillId="0" borderId="17" xfId="5" applyFont="1" applyBorder="1" applyAlignment="1" applyProtection="1">
      <alignment vertical="top" wrapText="1"/>
      <protection locked="0"/>
    </xf>
    <xf numFmtId="49" fontId="17" fillId="0" borderId="17" xfId="2" applyNumberFormat="1" applyFont="1" applyFill="1" applyBorder="1" applyAlignment="1" applyProtection="1">
      <alignment horizontal="right" vertical="top"/>
      <protection locked="0"/>
    </xf>
    <xf numFmtId="0" fontId="23" fillId="0" borderId="17" xfId="2" applyFont="1" applyBorder="1" applyAlignment="1" applyProtection="1">
      <alignment vertical="top" wrapText="1"/>
      <protection locked="0"/>
    </xf>
    <xf numFmtId="0" fontId="26" fillId="0" borderId="17" xfId="2" applyFont="1" applyFill="1" applyBorder="1" applyProtection="1">
      <protection locked="0"/>
    </xf>
    <xf numFmtId="0" fontId="26" fillId="0" borderId="17" xfId="2" applyFont="1" applyFill="1" applyBorder="1" applyAlignment="1" applyProtection="1">
      <alignment horizontal="left"/>
      <protection locked="0"/>
    </xf>
    <xf numFmtId="0" fontId="26" fillId="0" borderId="17" xfId="2" applyFont="1" applyFill="1" applyBorder="1" applyAlignment="1" applyProtection="1">
      <alignment vertical="top" wrapText="1"/>
      <protection locked="0"/>
    </xf>
    <xf numFmtId="0" fontId="26" fillId="0" borderId="17" xfId="2" applyFont="1" applyFill="1" applyBorder="1" applyAlignment="1" applyProtection="1">
      <alignment vertical="top"/>
      <protection locked="0"/>
    </xf>
    <xf numFmtId="0" fontId="26" fillId="0" borderId="0" xfId="2" applyFont="1" applyFill="1" applyAlignment="1" applyProtection="1">
      <alignment vertical="top"/>
      <protection locked="0"/>
    </xf>
    <xf numFmtId="49" fontId="11" fillId="0" borderId="0" xfId="2" applyNumberFormat="1" applyFont="1" applyFill="1" applyAlignment="1" applyProtection="1">
      <alignment vertical="top"/>
      <protection locked="0"/>
    </xf>
    <xf numFmtId="0" fontId="17" fillId="0" borderId="17" xfId="6" applyFont="1" applyBorder="1" applyAlignment="1" applyProtection="1">
      <alignment vertical="top" wrapText="1"/>
      <protection locked="0"/>
    </xf>
    <xf numFmtId="0" fontId="17" fillId="0" borderId="17" xfId="2" applyFont="1" applyFill="1" applyBorder="1" applyProtection="1">
      <protection locked="0"/>
    </xf>
    <xf numFmtId="0" fontId="17" fillId="0" borderId="17" xfId="2" applyFont="1" applyFill="1" applyBorder="1" applyAlignment="1" applyProtection="1">
      <alignment horizontal="left"/>
      <protection locked="0"/>
    </xf>
    <xf numFmtId="0" fontId="17" fillId="0" borderId="17" xfId="2" applyFont="1" applyFill="1" applyBorder="1" applyAlignment="1" applyProtection="1">
      <alignment vertical="top" wrapText="1"/>
      <protection locked="0"/>
    </xf>
    <xf numFmtId="0" fontId="17" fillId="0" borderId="0" xfId="2" applyFont="1" applyFill="1" applyAlignment="1" applyProtection="1">
      <alignment vertical="top"/>
      <protection locked="0"/>
    </xf>
    <xf numFmtId="49" fontId="17" fillId="0" borderId="0" xfId="2" applyNumberFormat="1" applyFont="1" applyFill="1" applyAlignment="1" applyProtection="1">
      <alignment vertical="top"/>
      <protection locked="0"/>
    </xf>
    <xf numFmtId="0" fontId="17" fillId="0" borderId="17" xfId="2" applyFont="1" applyFill="1" applyBorder="1" applyAlignment="1" applyProtection="1">
      <alignment vertical="top"/>
      <protection locked="0"/>
    </xf>
    <xf numFmtId="4" fontId="17" fillId="0" borderId="0" xfId="2" applyNumberFormat="1" applyFont="1" applyFill="1" applyProtection="1">
      <protection locked="0"/>
    </xf>
    <xf numFmtId="0" fontId="17" fillId="0" borderId="0" xfId="2" applyFont="1" applyFill="1" applyProtection="1">
      <protection locked="0"/>
    </xf>
    <xf numFmtId="0" fontId="17" fillId="0" borderId="0" xfId="2" applyFont="1" applyFill="1" applyAlignment="1" applyProtection="1">
      <alignment horizontal="left"/>
      <protection locked="0"/>
    </xf>
    <xf numFmtId="0" fontId="17" fillId="0" borderId="0" xfId="2" applyFont="1" applyFill="1" applyAlignment="1" applyProtection="1">
      <alignment vertical="top" wrapText="1"/>
      <protection locked="0"/>
    </xf>
    <xf numFmtId="0" fontId="6" fillId="0" borderId="17" xfId="2" applyFont="1" applyBorder="1" applyAlignment="1" applyProtection="1">
      <alignment horizontal="left" wrapText="1"/>
      <protection locked="0"/>
    </xf>
    <xf numFmtId="0" fontId="6" fillId="0" borderId="17" xfId="2" applyFont="1" applyBorder="1" applyAlignment="1" applyProtection="1">
      <alignment horizontal="center" vertical="top" wrapText="1"/>
      <protection locked="0"/>
    </xf>
    <xf numFmtId="0" fontId="23" fillId="0" borderId="0" xfId="2" applyFont="1" applyFill="1" applyAlignment="1" applyProtection="1">
      <alignment vertical="top"/>
      <protection locked="0"/>
    </xf>
    <xf numFmtId="49" fontId="23" fillId="0" borderId="0" xfId="2" applyNumberFormat="1" applyFont="1" applyFill="1" applyAlignment="1" applyProtection="1">
      <alignment vertical="top"/>
      <protection locked="0"/>
    </xf>
    <xf numFmtId="0" fontId="18" fillId="0" borderId="0" xfId="2" applyFont="1" applyFill="1"/>
    <xf numFmtId="4" fontId="26" fillId="0" borderId="0" xfId="2" applyNumberFormat="1" applyFont="1" applyFill="1" applyProtection="1">
      <protection locked="0"/>
    </xf>
    <xf numFmtId="0" fontId="26" fillId="0" borderId="0" xfId="2" applyFont="1" applyFill="1" applyProtection="1">
      <protection locked="0"/>
    </xf>
    <xf numFmtId="0" fontId="26" fillId="0" borderId="0" xfId="2" applyFont="1" applyFill="1" applyAlignment="1" applyProtection="1">
      <alignment horizontal="left"/>
      <protection locked="0"/>
    </xf>
    <xf numFmtId="0" fontId="26" fillId="0" borderId="0" xfId="2" applyFont="1" applyFill="1" applyAlignment="1" applyProtection="1">
      <alignment vertical="top" wrapText="1"/>
      <protection locked="0"/>
    </xf>
    <xf numFmtId="49" fontId="26" fillId="0" borderId="0" xfId="2" applyNumberFormat="1" applyFont="1" applyFill="1" applyAlignment="1" applyProtection="1">
      <alignment vertical="top"/>
      <protection locked="0"/>
    </xf>
    <xf numFmtId="0" fontId="17" fillId="0" borderId="17" xfId="7" applyFont="1" applyBorder="1" applyAlignment="1" applyProtection="1">
      <alignment vertical="top" wrapText="1"/>
      <protection locked="0"/>
    </xf>
    <xf numFmtId="0" fontId="17" fillId="0" borderId="17" xfId="2" applyFont="1" applyFill="1" applyBorder="1" applyAlignment="1">
      <alignment horizontal="left" wrapText="1"/>
    </xf>
    <xf numFmtId="0" fontId="27" fillId="0" borderId="0" xfId="2" applyNumberFormat="1" applyFont="1" applyFill="1" applyBorder="1" applyAlignment="1" applyProtection="1">
      <alignment horizontal="left" vertical="top" wrapText="1"/>
      <protection locked="0"/>
    </xf>
    <xf numFmtId="0" fontId="17" fillId="0" borderId="17" xfId="8" applyFont="1" applyBorder="1" applyAlignment="1" applyProtection="1">
      <alignment vertical="top" wrapText="1"/>
      <protection locked="0"/>
    </xf>
    <xf numFmtId="0" fontId="28" fillId="0" borderId="0" xfId="2" applyFont="1"/>
    <xf numFmtId="0" fontId="17" fillId="0" borderId="17" xfId="2" applyFont="1" applyBorder="1" applyAlignment="1" applyProtection="1">
      <alignment vertical="top"/>
      <protection locked="0"/>
    </xf>
    <xf numFmtId="4" fontId="26" fillId="0" borderId="0" xfId="2" applyNumberFormat="1" applyFont="1" applyBorder="1" applyProtection="1">
      <protection locked="0"/>
    </xf>
    <xf numFmtId="0" fontId="26" fillId="0" borderId="0" xfId="2" applyFont="1" applyBorder="1" applyProtection="1">
      <protection locked="0"/>
    </xf>
    <xf numFmtId="0" fontId="26" fillId="0" borderId="0" xfId="2" applyFont="1" applyBorder="1" applyAlignment="1" applyProtection="1">
      <alignment horizontal="left"/>
      <protection locked="0"/>
    </xf>
    <xf numFmtId="0" fontId="26" fillId="0" borderId="0" xfId="2" applyFont="1" applyBorder="1" applyAlignment="1" applyProtection="1">
      <alignment vertical="top" wrapText="1"/>
      <protection locked="0"/>
    </xf>
    <xf numFmtId="0" fontId="26" fillId="0" borderId="0" xfId="2" applyFont="1" applyBorder="1" applyAlignment="1" applyProtection="1">
      <alignment vertical="top"/>
      <protection locked="0"/>
    </xf>
    <xf numFmtId="49" fontId="26" fillId="0" borderId="0" xfId="2" applyNumberFormat="1" applyFont="1" applyAlignment="1" applyProtection="1">
      <alignment vertical="top"/>
      <protection locked="0"/>
    </xf>
    <xf numFmtId="4" fontId="23" fillId="0" borderId="0" xfId="2" applyNumberFormat="1" applyFont="1" applyBorder="1" applyProtection="1">
      <protection locked="0"/>
    </xf>
    <xf numFmtId="0" fontId="23" fillId="0" borderId="0" xfId="2" applyFont="1" applyBorder="1" applyProtection="1">
      <protection locked="0"/>
    </xf>
    <xf numFmtId="0" fontId="23" fillId="0" borderId="0" xfId="2" applyFont="1" applyBorder="1" applyAlignment="1" applyProtection="1">
      <alignment horizontal="left"/>
      <protection locked="0"/>
    </xf>
    <xf numFmtId="0" fontId="23" fillId="0" borderId="0" xfId="2" applyFont="1" applyBorder="1" applyAlignment="1" applyProtection="1">
      <alignment vertical="top" wrapText="1"/>
      <protection locked="0"/>
    </xf>
    <xf numFmtId="0" fontId="23" fillId="0" borderId="0" xfId="2" applyFont="1" applyBorder="1" applyAlignment="1" applyProtection="1">
      <alignment vertical="top"/>
      <protection locked="0"/>
    </xf>
    <xf numFmtId="0" fontId="17" fillId="0" borderId="1" xfId="2" applyFont="1" applyBorder="1" applyAlignment="1" applyProtection="1">
      <alignment vertical="top"/>
      <protection locked="0"/>
    </xf>
    <xf numFmtId="49" fontId="17" fillId="0" borderId="1" xfId="2" applyNumberFormat="1" applyFont="1" applyBorder="1" applyAlignment="1" applyProtection="1">
      <alignment vertical="top"/>
      <protection locked="0"/>
    </xf>
    <xf numFmtId="0" fontId="17" fillId="0" borderId="0" xfId="2" applyFont="1" applyBorder="1" applyAlignment="1" applyProtection="1">
      <alignment vertical="top"/>
      <protection locked="0"/>
    </xf>
    <xf numFmtId="49" fontId="17" fillId="0" borderId="0" xfId="2" applyNumberFormat="1" applyFont="1" applyBorder="1" applyAlignment="1" applyProtection="1">
      <alignment vertical="top"/>
      <protection locked="0"/>
    </xf>
    <xf numFmtId="0" fontId="17" fillId="0" borderId="18" xfId="2" applyNumberFormat="1" applyFont="1" applyFill="1" applyBorder="1" applyAlignment="1">
      <alignment vertical="top" wrapText="1"/>
    </xf>
    <xf numFmtId="4" fontId="17" fillId="0" borderId="17" xfId="9" applyNumberFormat="1" applyFont="1" applyFill="1" applyBorder="1" applyProtection="1">
      <protection locked="0"/>
    </xf>
    <xf numFmtId="0" fontId="17" fillId="0" borderId="17" xfId="9" applyFont="1" applyBorder="1" applyProtection="1">
      <protection locked="0"/>
    </xf>
    <xf numFmtId="0" fontId="17" fillId="0" borderId="17" xfId="9" applyFont="1" applyBorder="1" applyAlignment="1" applyProtection="1">
      <alignment horizontal="left"/>
      <protection locked="0"/>
    </xf>
    <xf numFmtId="0" fontId="23" fillId="0" borderId="17" xfId="9" applyFont="1" applyBorder="1" applyAlignment="1" applyProtection="1">
      <alignment vertical="top" wrapText="1"/>
      <protection locked="0"/>
    </xf>
    <xf numFmtId="0" fontId="17" fillId="0" borderId="17" xfId="9" applyFont="1" applyBorder="1" applyAlignment="1" applyProtection="1">
      <alignment horizontal="right" vertical="top"/>
      <protection locked="0"/>
    </xf>
    <xf numFmtId="49" fontId="23" fillId="0" borderId="0" xfId="2" applyNumberFormat="1" applyFont="1" applyBorder="1" applyAlignment="1" applyProtection="1">
      <alignment vertical="top"/>
      <protection locked="0"/>
    </xf>
    <xf numFmtId="0" fontId="17" fillId="0" borderId="17" xfId="9" applyFont="1" applyBorder="1" applyAlignment="1" applyProtection="1">
      <alignment vertical="top" wrapText="1"/>
      <protection locked="0"/>
    </xf>
    <xf numFmtId="49" fontId="17" fillId="0" borderId="17" xfId="9" applyNumberFormat="1" applyFont="1" applyBorder="1" applyAlignment="1" applyProtection="1">
      <alignment horizontal="right" vertical="top"/>
      <protection locked="0"/>
    </xf>
    <xf numFmtId="0" fontId="17" fillId="0" borderId="17" xfId="10" applyFont="1" applyBorder="1" applyAlignment="1">
      <alignment horizontal="left" wrapText="1"/>
    </xf>
    <xf numFmtId="0" fontId="17" fillId="0" borderId="17" xfId="11" applyFont="1" applyBorder="1" applyAlignment="1" applyProtection="1">
      <alignment vertical="top" wrapText="1"/>
      <protection locked="0"/>
    </xf>
    <xf numFmtId="4" fontId="17" fillId="0" borderId="19" xfId="2" applyNumberFormat="1" applyFont="1" applyBorder="1"/>
    <xf numFmtId="0" fontId="17" fillId="0" borderId="19" xfId="2" applyFont="1" applyBorder="1" applyProtection="1">
      <protection locked="0"/>
    </xf>
    <xf numFmtId="0" fontId="17" fillId="0" borderId="19" xfId="2" applyFont="1" applyBorder="1" applyAlignment="1" applyProtection="1">
      <alignment horizontal="left"/>
      <protection locked="0"/>
    </xf>
    <xf numFmtId="0" fontId="17" fillId="0" borderId="19" xfId="2" applyFont="1" applyBorder="1" applyAlignment="1" applyProtection="1">
      <alignment vertical="top" wrapText="1"/>
      <protection locked="0"/>
    </xf>
    <xf numFmtId="49" fontId="17" fillId="0" borderId="19" xfId="2" applyNumberFormat="1" applyFont="1" applyBorder="1" applyAlignment="1" applyProtection="1">
      <alignment horizontal="right" vertical="top"/>
      <protection locked="0"/>
    </xf>
    <xf numFmtId="2" fontId="17" fillId="0" borderId="17" xfId="2" applyNumberFormat="1" applyFont="1" applyBorder="1" applyAlignment="1" applyProtection="1">
      <alignment vertical="top"/>
      <protection locked="0"/>
    </xf>
    <xf numFmtId="0" fontId="17" fillId="0" borderId="17" xfId="12" applyFont="1" applyFill="1" applyBorder="1" applyAlignment="1">
      <alignment horizontal="left" vertical="center" wrapText="1"/>
    </xf>
    <xf numFmtId="0" fontId="17" fillId="0" borderId="0" xfId="2" applyFont="1" applyFill="1" applyBorder="1" applyAlignment="1" applyProtection="1">
      <alignment vertical="top"/>
      <protection locked="0"/>
    </xf>
    <xf numFmtId="49" fontId="17" fillId="0" borderId="0" xfId="2" applyNumberFormat="1" applyFont="1" applyFill="1" applyBorder="1" applyAlignment="1" applyProtection="1">
      <alignment vertical="top"/>
      <protection locked="0"/>
    </xf>
    <xf numFmtId="3" fontId="17" fillId="0" borderId="20" xfId="2" applyNumberFormat="1" applyFont="1" applyBorder="1" applyProtection="1"/>
    <xf numFmtId="0" fontId="17" fillId="0" borderId="21" xfId="2" applyFont="1" applyBorder="1" applyAlignment="1" applyProtection="1">
      <alignment horizontal="left"/>
    </xf>
    <xf numFmtId="0" fontId="17" fillId="0" borderId="0" xfId="2" applyFont="1" applyAlignment="1" applyProtection="1">
      <alignment vertical="top" wrapText="1"/>
    </xf>
    <xf numFmtId="0" fontId="29" fillId="0" borderId="17" xfId="12" applyFont="1" applyFill="1" applyBorder="1" applyAlignment="1">
      <alignment horizontal="left" vertical="center" wrapText="1"/>
    </xf>
    <xf numFmtId="0" fontId="17" fillId="0" borderId="17" xfId="2" applyNumberFormat="1" applyFont="1" applyBorder="1" applyAlignment="1">
      <alignment horizontal="left" vertical="center" wrapText="1"/>
    </xf>
    <xf numFmtId="0" fontId="26" fillId="0" borderId="0" xfId="13" applyFont="1" applyAlignment="1" applyProtection="1">
      <alignment horizontal="center" vertical="top"/>
      <protection locked="0"/>
    </xf>
    <xf numFmtId="49" fontId="30" fillId="0" borderId="0" xfId="13" applyNumberFormat="1" applyFont="1" applyAlignment="1" applyProtection="1">
      <alignment horizontal="left" vertical="top"/>
      <protection locked="0"/>
    </xf>
    <xf numFmtId="4" fontId="26" fillId="0" borderId="0" xfId="2" applyNumberFormat="1" applyFont="1" applyAlignment="1" applyProtection="1">
      <alignment horizontal="center"/>
      <protection locked="0"/>
    </xf>
    <xf numFmtId="0" fontId="26" fillId="0" borderId="0" xfId="2" applyFont="1" applyAlignment="1" applyProtection="1">
      <alignment horizontal="center"/>
      <protection locked="0"/>
    </xf>
    <xf numFmtId="0" fontId="26" fillId="0" borderId="0" xfId="2" applyFont="1" applyAlignment="1" applyProtection="1">
      <alignment horizontal="left"/>
      <protection locked="0"/>
    </xf>
    <xf numFmtId="0" fontId="26" fillId="0" borderId="0" xfId="13" applyFont="1" applyAlignment="1" applyProtection="1">
      <alignment horizontal="left"/>
      <protection locked="0"/>
    </xf>
    <xf numFmtId="0" fontId="26" fillId="0" borderId="0" xfId="13" applyFont="1" applyAlignment="1" applyProtection="1">
      <alignment horizontal="center" vertical="top" wrapText="1"/>
      <protection locked="0"/>
    </xf>
    <xf numFmtId="0" fontId="26" fillId="0" borderId="0" xfId="2" applyFont="1" applyAlignment="1" applyProtection="1">
      <alignment horizontal="center" vertical="top" wrapText="1"/>
      <protection locked="0"/>
    </xf>
    <xf numFmtId="0" fontId="26" fillId="0" borderId="0" xfId="2" applyFont="1" applyAlignment="1" applyProtection="1">
      <alignment horizontal="center" vertical="top"/>
      <protection locked="0"/>
    </xf>
    <xf numFmtId="49" fontId="30" fillId="0" borderId="0" xfId="2" applyNumberFormat="1" applyFont="1" applyAlignment="1" applyProtection="1">
      <alignment horizontal="left" vertical="top"/>
      <protection locked="0"/>
    </xf>
    <xf numFmtId="49" fontId="26" fillId="0" borderId="0" xfId="2" applyNumberFormat="1" applyFont="1" applyAlignment="1" applyProtection="1">
      <alignment horizontal="left" vertical="top"/>
      <protection locked="0"/>
    </xf>
    <xf numFmtId="4" fontId="23" fillId="0" borderId="0" xfId="2" applyNumberFormat="1" applyFont="1" applyAlignment="1" applyProtection="1">
      <alignment horizontal="center"/>
      <protection locked="0"/>
    </xf>
    <xf numFmtId="0" fontId="23" fillId="0" borderId="0" xfId="2" applyFont="1" applyAlignment="1" applyProtection="1">
      <alignment horizontal="center"/>
      <protection locked="0"/>
    </xf>
    <xf numFmtId="0" fontId="23" fillId="0" borderId="0" xfId="2" applyFont="1" applyAlignment="1" applyProtection="1">
      <alignment horizontal="center" vertical="top" wrapText="1"/>
      <protection locked="0"/>
    </xf>
    <xf numFmtId="0" fontId="23" fillId="0" borderId="0" xfId="2" applyFont="1" applyAlignment="1" applyProtection="1">
      <alignment horizontal="center" vertical="top"/>
      <protection locked="0"/>
    </xf>
    <xf numFmtId="49" fontId="23" fillId="0" borderId="0" xfId="2" applyNumberFormat="1" applyFont="1" applyAlignment="1" applyProtection="1">
      <alignment horizontal="center" vertical="top"/>
      <protection locked="0"/>
    </xf>
    <xf numFmtId="164" fontId="23" fillId="0" borderId="0" xfId="2" applyNumberFormat="1" applyFont="1" applyAlignment="1" applyProtection="1">
      <alignment horizontal="center" vertical="top"/>
      <protection locked="0"/>
    </xf>
    <xf numFmtId="4" fontId="17" fillId="0" borderId="17" xfId="14" applyNumberFormat="1" applyFont="1" applyBorder="1"/>
    <xf numFmtId="0" fontId="17" fillId="0" borderId="17" xfId="14" applyFont="1" applyBorder="1" applyAlignment="1" applyProtection="1">
      <alignment horizontal="left"/>
      <protection locked="0"/>
    </xf>
    <xf numFmtId="0" fontId="17" fillId="0" borderId="17" xfId="15" applyFont="1" applyBorder="1" applyAlignment="1" applyProtection="1">
      <alignment vertical="top" wrapText="1"/>
      <protection locked="0"/>
    </xf>
    <xf numFmtId="0" fontId="17" fillId="0" borderId="17" xfId="15" applyFont="1" applyFill="1" applyBorder="1" applyAlignment="1" applyProtection="1">
      <alignment vertical="top"/>
      <protection locked="0"/>
    </xf>
    <xf numFmtId="0" fontId="17" fillId="0" borderId="17" xfId="16" applyFont="1" applyBorder="1" applyAlignment="1" applyProtection="1">
      <alignment vertical="top" wrapText="1"/>
      <protection locked="0"/>
    </xf>
    <xf numFmtId="49" fontId="17" fillId="0" borderId="17" xfId="16" applyNumberFormat="1" applyFont="1" applyFill="1" applyBorder="1" applyAlignment="1" applyProtection="1">
      <alignment horizontal="right" vertical="top"/>
      <protection locked="0"/>
    </xf>
    <xf numFmtId="4" fontId="17" fillId="0" borderId="17" xfId="14" applyNumberFormat="1" applyFont="1" applyFill="1" applyBorder="1"/>
    <xf numFmtId="0" fontId="17" fillId="0" borderId="17" xfId="14" applyFont="1" applyFill="1" applyBorder="1" applyAlignment="1" applyProtection="1">
      <alignment horizontal="left"/>
      <protection locked="0"/>
    </xf>
    <xf numFmtId="0" fontId="17" fillId="0" borderId="17" xfId="14" applyFont="1" applyFill="1" applyBorder="1" applyAlignment="1" applyProtection="1">
      <alignment vertical="top" wrapText="1"/>
      <protection locked="0"/>
    </xf>
    <xf numFmtId="0" fontId="23" fillId="0" borderId="0" xfId="2" applyFont="1" applyFill="1" applyAlignment="1" applyProtection="1">
      <alignment horizontal="center" vertical="top"/>
      <protection locked="0"/>
    </xf>
    <xf numFmtId="49" fontId="23" fillId="0" borderId="0" xfId="2" applyNumberFormat="1" applyFont="1" applyFill="1" applyAlignment="1" applyProtection="1">
      <alignment horizontal="center" vertical="top"/>
      <protection locked="0"/>
    </xf>
    <xf numFmtId="0" fontId="17" fillId="0" borderId="17" xfId="14" applyFont="1" applyFill="1" applyBorder="1" applyAlignment="1" applyProtection="1">
      <alignment vertical="top"/>
      <protection locked="0"/>
    </xf>
    <xf numFmtId="0" fontId="17" fillId="0" borderId="17" xfId="17" applyFont="1" applyBorder="1" applyAlignment="1" applyProtection="1">
      <alignment vertical="top" wrapText="1"/>
      <protection locked="0"/>
    </xf>
    <xf numFmtId="0" fontId="17" fillId="0" borderId="17" xfId="12" applyFont="1" applyBorder="1" applyAlignment="1" applyProtection="1">
      <alignment vertical="top" wrapText="1"/>
      <protection locked="0"/>
    </xf>
    <xf numFmtId="0" fontId="17" fillId="0" borderId="18" xfId="18" applyNumberFormat="1" applyFont="1" applyFill="1" applyBorder="1" applyAlignment="1">
      <alignment horizontal="left" vertical="center" wrapText="1"/>
    </xf>
    <xf numFmtId="164" fontId="17" fillId="0" borderId="17" xfId="2" applyNumberFormat="1" applyFont="1" applyFill="1" applyBorder="1" applyAlignment="1" applyProtection="1">
      <alignment vertical="top"/>
      <protection locked="0"/>
    </xf>
    <xf numFmtId="2" fontId="17" fillId="0" borderId="17" xfId="2" applyNumberFormat="1" applyFont="1" applyBorder="1" applyAlignment="1" applyProtection="1">
      <alignment vertical="top" wrapText="1"/>
      <protection locked="0"/>
    </xf>
    <xf numFmtId="0" fontId="17" fillId="0" borderId="17" xfId="19" applyFont="1" applyBorder="1" applyAlignment="1" applyProtection="1">
      <alignment vertical="top" wrapText="1"/>
      <protection locked="0"/>
    </xf>
    <xf numFmtId="4" fontId="23" fillId="0" borderId="0" xfId="2" applyNumberFormat="1" applyFont="1" applyAlignment="1">
      <alignment horizontal="right"/>
    </xf>
    <xf numFmtId="0" fontId="23" fillId="0" borderId="0" xfId="2" applyFont="1" applyAlignment="1">
      <alignment vertical="top"/>
    </xf>
    <xf numFmtId="0" fontId="18" fillId="0" borderId="22" xfId="2" applyFont="1" applyBorder="1"/>
    <xf numFmtId="4" fontId="17" fillId="0" borderId="22" xfId="2" applyNumberFormat="1" applyFont="1" applyBorder="1" applyProtection="1">
      <protection locked="0"/>
    </xf>
    <xf numFmtId="0" fontId="17" fillId="0" borderId="22" xfId="2" applyFont="1" applyBorder="1" applyProtection="1">
      <protection locked="0"/>
    </xf>
    <xf numFmtId="0" fontId="17" fillId="0" borderId="22" xfId="2" applyFont="1" applyBorder="1" applyAlignment="1" applyProtection="1">
      <alignment horizontal="left"/>
      <protection locked="0"/>
    </xf>
    <xf numFmtId="0" fontId="17" fillId="0" borderId="22" xfId="2" applyFont="1" applyBorder="1" applyAlignment="1" applyProtection="1">
      <alignment vertical="top" wrapText="1"/>
      <protection locked="0"/>
    </xf>
    <xf numFmtId="0" fontId="17" fillId="0" borderId="22" xfId="2" applyFont="1" applyBorder="1" applyAlignment="1">
      <alignment vertical="top"/>
    </xf>
    <xf numFmtId="49" fontId="17" fillId="0" borderId="22" xfId="2" applyNumberFormat="1" applyFont="1" applyBorder="1" applyAlignment="1" applyProtection="1">
      <alignment vertical="top"/>
      <protection locked="0"/>
    </xf>
    <xf numFmtId="4" fontId="23" fillId="0" borderId="0" xfId="2" applyNumberFormat="1" applyFont="1" applyFill="1" applyAlignment="1">
      <alignment horizontal="right"/>
    </xf>
    <xf numFmtId="0" fontId="23" fillId="0" borderId="0" xfId="2" applyFont="1" applyFill="1" applyProtection="1">
      <protection locked="0"/>
    </xf>
    <xf numFmtId="0" fontId="23" fillId="0" borderId="0" xfId="2" applyFont="1" applyFill="1" applyAlignment="1" applyProtection="1">
      <alignment horizontal="left"/>
      <protection locked="0"/>
    </xf>
    <xf numFmtId="0" fontId="23" fillId="0" borderId="0" xfId="2" applyFont="1" applyFill="1" applyAlignment="1" applyProtection="1">
      <alignment vertical="top" wrapText="1"/>
      <protection locked="0"/>
    </xf>
    <xf numFmtId="0" fontId="23" fillId="0" borderId="0" xfId="2" applyFont="1" applyFill="1" applyAlignment="1">
      <alignment vertical="top"/>
    </xf>
    <xf numFmtId="0" fontId="32" fillId="0" borderId="0" xfId="2" applyFont="1"/>
    <xf numFmtId="4" fontId="33" fillId="0" borderId="0" xfId="2" applyNumberFormat="1" applyFont="1" applyProtection="1">
      <protection locked="0"/>
    </xf>
    <xf numFmtId="0" fontId="33" fillId="0" borderId="0" xfId="2" applyFont="1" applyProtection="1">
      <protection locked="0"/>
    </xf>
    <xf numFmtId="0" fontId="33" fillId="0" borderId="0" xfId="2" applyFont="1" applyAlignment="1" applyProtection="1">
      <alignment horizontal="left"/>
      <protection locked="0"/>
    </xf>
    <xf numFmtId="0" fontId="33" fillId="0" borderId="0" xfId="2" applyFont="1" applyAlignment="1" applyProtection="1">
      <alignment vertical="top" wrapText="1"/>
      <protection locked="0"/>
    </xf>
    <xf numFmtId="0" fontId="33" fillId="0" borderId="0" xfId="2" applyFont="1" applyAlignment="1">
      <alignment vertical="top"/>
    </xf>
    <xf numFmtId="49" fontId="33" fillId="0" borderId="0" xfId="2" applyNumberFormat="1" applyFont="1" applyAlignment="1" applyProtection="1">
      <alignment vertical="top"/>
      <protection locked="0"/>
    </xf>
    <xf numFmtId="0" fontId="18" fillId="0" borderId="1" xfId="2" applyFont="1" applyBorder="1"/>
    <xf numFmtId="4" fontId="17" fillId="0" borderId="1" xfId="2" applyNumberFormat="1" applyFont="1" applyBorder="1" applyProtection="1">
      <protection locked="0"/>
    </xf>
    <xf numFmtId="0" fontId="17" fillId="0" borderId="1" xfId="2" applyFont="1" applyBorder="1" applyProtection="1">
      <protection locked="0"/>
    </xf>
    <xf numFmtId="0" fontId="17" fillId="0" borderId="1" xfId="2" applyFont="1" applyBorder="1" applyAlignment="1" applyProtection="1">
      <alignment horizontal="left"/>
      <protection locked="0"/>
    </xf>
    <xf numFmtId="0" fontId="17" fillId="0" borderId="1" xfId="2" applyFont="1" applyBorder="1" applyAlignment="1" applyProtection="1">
      <alignment vertical="top" wrapText="1"/>
      <protection locked="0"/>
    </xf>
    <xf numFmtId="0" fontId="17" fillId="0" borderId="1" xfId="2" applyFont="1" applyBorder="1" applyAlignment="1">
      <alignment vertical="top"/>
    </xf>
    <xf numFmtId="0" fontId="18" fillId="0" borderId="0" xfId="2" applyFont="1" applyBorder="1"/>
    <xf numFmtId="4" fontId="35" fillId="0" borderId="0" xfId="2" applyNumberFormat="1" applyFont="1" applyBorder="1" applyAlignment="1">
      <alignment horizontal="right"/>
    </xf>
    <xf numFmtId="0" fontId="35" fillId="0" borderId="0" xfId="2" applyFont="1" applyBorder="1" applyProtection="1">
      <protection locked="0"/>
    </xf>
    <xf numFmtId="0" fontId="35" fillId="0" borderId="0" xfId="2" applyFont="1" applyBorder="1" applyAlignment="1" applyProtection="1">
      <alignment horizontal="left"/>
      <protection locked="0"/>
    </xf>
    <xf numFmtId="0" fontId="35" fillId="0" borderId="0" xfId="13" applyFont="1" applyBorder="1" applyAlignment="1" applyProtection="1">
      <alignment horizontal="left"/>
      <protection locked="0"/>
    </xf>
    <xf numFmtId="0" fontId="35" fillId="0" borderId="0" xfId="13" applyFont="1" applyBorder="1" applyAlignment="1" applyProtection="1">
      <alignment horizontal="center" vertical="top" wrapText="1"/>
      <protection locked="0"/>
    </xf>
    <xf numFmtId="0" fontId="35" fillId="0" borderId="0" xfId="13" applyFont="1" applyBorder="1" applyAlignment="1" applyProtection="1">
      <alignment horizontal="center" vertical="top"/>
      <protection locked="0"/>
    </xf>
    <xf numFmtId="49" fontId="36" fillId="0" borderId="0" xfId="13" applyNumberFormat="1" applyFont="1" applyBorder="1" applyAlignment="1" applyProtection="1">
      <alignment horizontal="left" vertical="top"/>
      <protection locked="0"/>
    </xf>
    <xf numFmtId="4" fontId="21" fillId="0" borderId="0" xfId="2" applyNumberFormat="1" applyFont="1" applyAlignment="1">
      <alignment horizontal="right"/>
    </xf>
    <xf numFmtId="49" fontId="35" fillId="0" borderId="0" xfId="2" applyNumberFormat="1" applyFont="1" applyAlignment="1" applyProtection="1">
      <alignment vertical="top"/>
      <protection locked="0"/>
    </xf>
    <xf numFmtId="4" fontId="29" fillId="0" borderId="0" xfId="2" applyNumberFormat="1" applyFont="1" applyProtection="1">
      <protection locked="0"/>
    </xf>
    <xf numFmtId="0" fontId="29" fillId="0" borderId="0" xfId="2" applyFont="1" applyProtection="1">
      <protection locked="0"/>
    </xf>
    <xf numFmtId="0" fontId="29" fillId="0" borderId="0" xfId="2" applyFont="1" applyAlignment="1" applyProtection="1">
      <alignment horizontal="left"/>
      <protection locked="0"/>
    </xf>
    <xf numFmtId="0" fontId="29" fillId="0" borderId="0" xfId="2" applyFont="1" applyAlignment="1" applyProtection="1">
      <alignment vertical="top" wrapText="1"/>
      <protection locked="0"/>
    </xf>
    <xf numFmtId="0" fontId="29" fillId="0" borderId="0" xfId="2" applyFont="1" applyAlignment="1">
      <alignment vertical="top"/>
    </xf>
    <xf numFmtId="49" fontId="29" fillId="0" borderId="0" xfId="2" applyNumberFormat="1" applyFont="1" applyAlignment="1" applyProtection="1">
      <alignment vertical="top"/>
      <protection locked="0"/>
    </xf>
    <xf numFmtId="4" fontId="21" fillId="0" borderId="9" xfId="2" applyNumberFormat="1" applyFont="1" applyBorder="1" applyAlignment="1" applyProtection="1">
      <alignment horizontal="right"/>
      <protection locked="0"/>
    </xf>
    <xf numFmtId="0" fontId="21" fillId="0" borderId="9" xfId="2" applyFont="1" applyBorder="1" applyProtection="1">
      <protection locked="0"/>
    </xf>
    <xf numFmtId="0" fontId="21" fillId="0" borderId="9" xfId="2" applyFont="1" applyBorder="1" applyAlignment="1" applyProtection="1">
      <alignment horizontal="left"/>
      <protection locked="0"/>
    </xf>
    <xf numFmtId="0" fontId="21" fillId="0" borderId="9" xfId="2" applyFont="1" applyBorder="1" applyAlignment="1" applyProtection="1">
      <alignment vertical="top" wrapText="1"/>
      <protection locked="0"/>
    </xf>
    <xf numFmtId="0" fontId="21" fillId="0" borderId="9" xfId="2" applyFont="1" applyBorder="1" applyAlignment="1">
      <alignment vertical="top"/>
    </xf>
    <xf numFmtId="49" fontId="21" fillId="0" borderId="9" xfId="2" applyNumberFormat="1" applyFont="1" applyBorder="1" applyAlignment="1" applyProtection="1">
      <alignment vertical="top"/>
      <protection locked="0"/>
    </xf>
    <xf numFmtId="49" fontId="37" fillId="0" borderId="0" xfId="2" applyNumberFormat="1" applyFont="1" applyAlignment="1" applyProtection="1">
      <alignment vertical="top"/>
      <protection locked="0"/>
    </xf>
    <xf numFmtId="4" fontId="21" fillId="0" borderId="1" xfId="2" applyNumberFormat="1" applyFont="1" applyBorder="1" applyAlignment="1">
      <alignment horizontal="right"/>
    </xf>
    <xf numFmtId="0" fontId="29" fillId="0" borderId="1" xfId="2" applyFont="1" applyBorder="1" applyProtection="1">
      <protection locked="0"/>
    </xf>
    <xf numFmtId="0" fontId="29" fillId="0" borderId="1" xfId="2" applyFont="1" applyBorder="1" applyAlignment="1" applyProtection="1">
      <alignment horizontal="left"/>
      <protection locked="0"/>
    </xf>
    <xf numFmtId="0" fontId="29" fillId="0" borderId="1" xfId="2" applyFont="1" applyBorder="1" applyAlignment="1" applyProtection="1">
      <alignment vertical="top" wrapText="1"/>
      <protection locked="0"/>
    </xf>
    <xf numFmtId="0" fontId="29" fillId="0" borderId="1" xfId="2" applyFont="1" applyBorder="1" applyAlignment="1">
      <alignment vertical="top"/>
    </xf>
    <xf numFmtId="49" fontId="29" fillId="0" borderId="1" xfId="2" applyNumberFormat="1" applyFont="1" applyBorder="1" applyAlignment="1" applyProtection="1">
      <alignment vertical="top"/>
      <protection locked="0"/>
    </xf>
    <xf numFmtId="49" fontId="34" fillId="0" borderId="0" xfId="2" applyNumberFormat="1" applyFont="1" applyAlignment="1" applyProtection="1">
      <alignment vertical="top"/>
      <protection locked="0"/>
    </xf>
    <xf numFmtId="4" fontId="38" fillId="0" borderId="0" xfId="2" applyNumberFormat="1" applyFont="1" applyProtection="1">
      <protection locked="0"/>
    </xf>
    <xf numFmtId="0" fontId="38" fillId="0" borderId="0" xfId="2" applyFont="1" applyProtection="1">
      <protection locked="0"/>
    </xf>
    <xf numFmtId="0" fontId="38" fillId="0" borderId="0" xfId="2" applyFont="1" applyAlignment="1" applyProtection="1">
      <alignment horizontal="left"/>
      <protection locked="0"/>
    </xf>
    <xf numFmtId="0" fontId="38" fillId="0" borderId="0" xfId="2" applyFont="1" applyAlignment="1" applyProtection="1">
      <alignment vertical="top" wrapText="1"/>
      <protection locked="0"/>
    </xf>
    <xf numFmtId="0" fontId="38" fillId="0" borderId="0" xfId="2" applyFont="1" applyAlignment="1">
      <alignment vertical="top"/>
    </xf>
    <xf numFmtId="49" fontId="38" fillId="0" borderId="0" xfId="2" applyNumberFormat="1" applyFont="1" applyAlignment="1" applyProtection="1">
      <alignment vertical="top"/>
      <protection locked="0"/>
    </xf>
    <xf numFmtId="0" fontId="12" fillId="0" borderId="0" xfId="2" applyFont="1" applyProtection="1">
      <protection locked="0"/>
    </xf>
    <xf numFmtId="0" fontId="12" fillId="0" borderId="0" xfId="2" applyFont="1" applyAlignment="1" applyProtection="1">
      <alignment horizontal="left"/>
      <protection locked="0"/>
    </xf>
    <xf numFmtId="0" fontId="12" fillId="0" borderId="0" xfId="2" applyFont="1" applyAlignment="1" applyProtection="1">
      <alignment vertical="top" wrapText="1"/>
      <protection locked="0"/>
    </xf>
    <xf numFmtId="0" fontId="12" fillId="0" borderId="0" xfId="2" applyFont="1" applyAlignment="1">
      <alignment vertical="top"/>
    </xf>
    <xf numFmtId="49" fontId="12" fillId="0" borderId="0" xfId="2" applyNumberFormat="1" applyFont="1" applyAlignment="1" applyProtection="1">
      <alignment vertical="top"/>
      <protection locked="0"/>
    </xf>
    <xf numFmtId="4" fontId="10" fillId="0" borderId="0" xfId="2" applyNumberFormat="1" applyFont="1" applyAlignment="1" applyProtection="1">
      <alignment horizontal="right"/>
      <protection locked="0"/>
    </xf>
    <xf numFmtId="0" fontId="10" fillId="0" borderId="0" xfId="2" applyFont="1" applyProtection="1">
      <protection locked="0"/>
    </xf>
    <xf numFmtId="0" fontId="10" fillId="0" borderId="0" xfId="2" applyFont="1" applyAlignment="1" applyProtection="1">
      <alignment horizontal="left"/>
      <protection locked="0"/>
    </xf>
    <xf numFmtId="0" fontId="10" fillId="0" borderId="0" xfId="2" applyFont="1" applyAlignment="1" applyProtection="1">
      <alignment vertical="top" wrapText="1"/>
      <protection locked="0"/>
    </xf>
    <xf numFmtId="0" fontId="10" fillId="0" borderId="0" xfId="2" applyFont="1" applyAlignment="1">
      <alignment vertical="top"/>
    </xf>
    <xf numFmtId="49" fontId="10" fillId="0" borderId="0" xfId="2" applyNumberFormat="1" applyFont="1" applyAlignment="1" applyProtection="1">
      <alignment vertical="top"/>
      <protection locked="0"/>
    </xf>
    <xf numFmtId="49" fontId="17" fillId="0" borderId="0" xfId="2" applyNumberFormat="1" applyFont="1" applyAlignment="1" applyProtection="1">
      <alignment vertical="top" wrapText="1"/>
      <protection locked="0"/>
    </xf>
    <xf numFmtId="0" fontId="17" fillId="0" borderId="0" xfId="2" applyFont="1" applyAlignment="1" applyProtection="1">
      <alignment horizontal="center" vertical="top"/>
      <protection locked="0"/>
    </xf>
    <xf numFmtId="49" fontId="23" fillId="0" borderId="0" xfId="2" applyNumberFormat="1" applyFont="1" applyAlignment="1" applyProtection="1">
      <alignment horizontal="left" vertical="top" wrapText="1"/>
      <protection locked="0"/>
    </xf>
    <xf numFmtId="0" fontId="39" fillId="0" borderId="0" xfId="2" applyFont="1"/>
    <xf numFmtId="4" fontId="17" fillId="0" borderId="0" xfId="2" applyNumberFormat="1" applyFont="1" applyAlignment="1" applyProtection="1">
      <protection locked="0"/>
    </xf>
    <xf numFmtId="0" fontId="17" fillId="0" borderId="0" xfId="2" applyFont="1" applyAlignment="1" applyProtection="1">
      <alignment horizontal="centerContinuous"/>
      <protection locked="0"/>
    </xf>
    <xf numFmtId="0" fontId="17" fillId="0" borderId="0" xfId="2" applyFont="1" applyAlignment="1" applyProtection="1">
      <alignment horizontal="centerContinuous" vertical="top" wrapText="1"/>
      <protection locked="0"/>
    </xf>
    <xf numFmtId="0" fontId="17" fillId="0" borderId="0" xfId="2" applyFont="1" applyAlignment="1" applyProtection="1">
      <alignment horizontal="centerContinuous" vertical="top"/>
      <protection locked="0"/>
    </xf>
    <xf numFmtId="4" fontId="23" fillId="0" borderId="0" xfId="2" applyNumberFormat="1" applyFont="1" applyFill="1" applyAlignment="1" applyProtection="1">
      <alignment horizontal="centerContinuous"/>
      <protection locked="0"/>
    </xf>
    <xf numFmtId="0" fontId="23" fillId="0" borderId="0" xfId="2" applyFont="1" applyFill="1" applyAlignment="1" applyProtection="1">
      <alignment horizontal="centerContinuous"/>
      <protection locked="0"/>
    </xf>
    <xf numFmtId="0" fontId="13" fillId="0" borderId="0" xfId="2" applyFont="1" applyFill="1" applyAlignment="1" applyProtection="1">
      <alignment horizontal="centerContinuous" vertical="top" wrapText="1"/>
      <protection locked="0"/>
    </xf>
    <xf numFmtId="0" fontId="23" fillId="0" borderId="0" xfId="2" applyFont="1" applyFill="1" applyAlignment="1" applyProtection="1">
      <alignment horizontal="centerContinuous" vertical="top"/>
      <protection locked="0"/>
    </xf>
    <xf numFmtId="0" fontId="40" fillId="0" borderId="0" xfId="2" applyFont="1"/>
    <xf numFmtId="0" fontId="17" fillId="0" borderId="0" xfId="2" applyFont="1"/>
    <xf numFmtId="0" fontId="18" fillId="0" borderId="0" xfId="2" applyFont="1" applyAlignment="1" applyProtection="1">
      <alignment vertical="top"/>
      <protection locked="0"/>
    </xf>
    <xf numFmtId="0" fontId="18" fillId="0" borderId="0" xfId="20" applyFont="1"/>
    <xf numFmtId="4" fontId="18" fillId="0" borderId="0" xfId="20" applyNumberFormat="1" applyFont="1" applyProtection="1">
      <protection locked="0"/>
    </xf>
    <xf numFmtId="4" fontId="18" fillId="0" borderId="0" xfId="20" applyNumberFormat="1" applyFont="1" applyFill="1" applyProtection="1">
      <protection locked="0"/>
    </xf>
    <xf numFmtId="0" fontId="18" fillId="0" borderId="0" xfId="20" applyFont="1" applyProtection="1">
      <protection locked="0"/>
    </xf>
    <xf numFmtId="0" fontId="18" fillId="0" borderId="0" xfId="20" applyFont="1" applyAlignment="1" applyProtection="1">
      <alignment horizontal="left"/>
      <protection locked="0"/>
    </xf>
    <xf numFmtId="0" fontId="18" fillId="0" borderId="0" xfId="20" applyFont="1" applyAlignment="1" applyProtection="1">
      <alignment vertical="top" wrapText="1"/>
      <protection locked="0"/>
    </xf>
    <xf numFmtId="49" fontId="18" fillId="0" borderId="0" xfId="20" applyNumberFormat="1" applyFont="1" applyAlignment="1" applyProtection="1">
      <alignment vertical="top"/>
      <protection locked="0"/>
    </xf>
    <xf numFmtId="0" fontId="42" fillId="0" borderId="0" xfId="20" applyFont="1" applyAlignment="1" applyProtection="1">
      <alignment vertical="top" wrapText="1"/>
      <protection locked="0"/>
    </xf>
    <xf numFmtId="4" fontId="17" fillId="0" borderId="0" xfId="20" applyNumberFormat="1" applyFont="1" applyProtection="1">
      <protection locked="0"/>
    </xf>
    <xf numFmtId="4" fontId="17" fillId="0" borderId="0" xfId="20" applyNumberFormat="1" applyFont="1" applyFill="1" applyProtection="1">
      <protection locked="0"/>
    </xf>
    <xf numFmtId="0" fontId="17" fillId="0" borderId="0" xfId="20" applyFont="1" applyProtection="1">
      <protection locked="0"/>
    </xf>
    <xf numFmtId="0" fontId="17" fillId="0" borderId="0" xfId="20" applyFont="1" applyAlignment="1" applyProtection="1">
      <alignment horizontal="left"/>
      <protection locked="0"/>
    </xf>
    <xf numFmtId="0" fontId="43" fillId="0" borderId="0" xfId="20" applyFont="1" applyAlignment="1" applyProtection="1">
      <alignment vertical="top" wrapText="1"/>
      <protection locked="0"/>
    </xf>
    <xf numFmtId="49" fontId="17" fillId="0" borderId="0" xfId="20" applyNumberFormat="1" applyFont="1" applyAlignment="1" applyProtection="1">
      <alignment vertical="top"/>
      <protection locked="0"/>
    </xf>
    <xf numFmtId="0" fontId="19" fillId="0" borderId="0" xfId="20" applyFont="1"/>
    <xf numFmtId="4" fontId="23" fillId="0" borderId="0" xfId="20" applyNumberFormat="1" applyFont="1" applyProtection="1">
      <protection locked="0"/>
    </xf>
    <xf numFmtId="4" fontId="23" fillId="0" borderId="0" xfId="20" applyNumberFormat="1" applyFont="1" applyFill="1" applyProtection="1">
      <protection locked="0"/>
    </xf>
    <xf numFmtId="0" fontId="23" fillId="0" borderId="0" xfId="20" applyFont="1" applyProtection="1">
      <protection locked="0"/>
    </xf>
    <xf numFmtId="0" fontId="23" fillId="0" borderId="0" xfId="20" applyFont="1" applyAlignment="1" applyProtection="1">
      <alignment horizontal="left"/>
      <protection locked="0"/>
    </xf>
    <xf numFmtId="0" fontId="44" fillId="0" borderId="0" xfId="20" applyFont="1" applyAlignment="1" applyProtection="1">
      <alignment vertical="top" wrapText="1"/>
      <protection locked="0"/>
    </xf>
    <xf numFmtId="49" fontId="23" fillId="0" borderId="0" xfId="20" applyNumberFormat="1" applyFont="1" applyAlignment="1" applyProtection="1">
      <alignment vertical="top"/>
      <protection locked="0"/>
    </xf>
    <xf numFmtId="4" fontId="44" fillId="0" borderId="0" xfId="20" applyNumberFormat="1" applyFont="1" applyProtection="1">
      <protection locked="0"/>
    </xf>
    <xf numFmtId="0" fontId="23" fillId="0" borderId="0" xfId="20" applyFont="1" applyAlignment="1" applyProtection="1">
      <alignment vertical="top" wrapText="1"/>
      <protection locked="0"/>
    </xf>
    <xf numFmtId="0" fontId="17" fillId="0" borderId="0" xfId="20" applyFont="1" applyAlignment="1" applyProtection="1">
      <alignment vertical="top" wrapText="1"/>
      <protection locked="0"/>
    </xf>
    <xf numFmtId="49" fontId="17" fillId="0" borderId="0" xfId="20" applyNumberFormat="1" applyFont="1" applyAlignment="1" applyProtection="1">
      <alignment horizontal="right" vertical="top"/>
      <protection locked="0"/>
    </xf>
    <xf numFmtId="0" fontId="43" fillId="0" borderId="0" xfId="20" applyNumberFormat="1" applyFont="1" applyFill="1" applyBorder="1" applyAlignment="1" applyProtection="1">
      <alignment horizontal="left" vertical="top" wrapText="1"/>
      <protection locked="0"/>
    </xf>
    <xf numFmtId="0" fontId="18" fillId="0" borderId="0" xfId="20" applyFont="1" applyFill="1"/>
    <xf numFmtId="4" fontId="17" fillId="0" borderId="0" xfId="20" applyNumberFormat="1" applyFont="1" applyFill="1" applyBorder="1" applyProtection="1">
      <protection locked="0"/>
    </xf>
    <xf numFmtId="4" fontId="17" fillId="0" borderId="0" xfId="3" applyNumberFormat="1" applyFont="1" applyFill="1" applyBorder="1"/>
    <xf numFmtId="0" fontId="17" fillId="0" borderId="0" xfId="3" applyFont="1" applyFill="1" applyBorder="1" applyProtection="1">
      <protection locked="0"/>
    </xf>
    <xf numFmtId="0" fontId="17" fillId="0" borderId="0" xfId="3" applyFont="1" applyFill="1" applyBorder="1" applyAlignment="1" applyProtection="1">
      <alignment horizontal="left"/>
      <protection locked="0"/>
    </xf>
    <xf numFmtId="0" fontId="17" fillId="0" borderId="0" xfId="20" applyFont="1" applyFill="1" applyBorder="1" applyAlignment="1" applyProtection="1">
      <alignment vertical="top" wrapText="1"/>
      <protection locked="0"/>
    </xf>
    <xf numFmtId="49" fontId="17" fillId="0" borderId="0" xfId="3" applyNumberFormat="1" applyFont="1" applyFill="1" applyBorder="1" applyAlignment="1" applyProtection="1">
      <alignment horizontal="right" vertical="top"/>
      <protection locked="0"/>
    </xf>
    <xf numFmtId="0" fontId="17" fillId="0" borderId="0" xfId="20" applyFont="1" applyFill="1" applyProtection="1">
      <protection locked="0"/>
    </xf>
    <xf numFmtId="0" fontId="17" fillId="0" borderId="0" xfId="20" applyFont="1" applyFill="1" applyAlignment="1" applyProtection="1">
      <alignment horizontal="left"/>
      <protection locked="0"/>
    </xf>
    <xf numFmtId="0" fontId="24" fillId="0" borderId="17" xfId="20" applyFont="1" applyFill="1" applyBorder="1" applyAlignment="1">
      <alignment horizontal="left" vertical="center" wrapText="1"/>
    </xf>
    <xf numFmtId="49" fontId="17" fillId="0" borderId="0" xfId="20" applyNumberFormat="1" applyFont="1" applyFill="1" applyAlignment="1" applyProtection="1">
      <alignment horizontal="right" vertical="top"/>
      <protection locked="0"/>
    </xf>
    <xf numFmtId="0" fontId="17" fillId="0" borderId="0" xfId="20" applyFont="1" applyFill="1" applyAlignment="1" applyProtection="1">
      <alignment vertical="top" wrapText="1"/>
      <protection locked="0"/>
    </xf>
    <xf numFmtId="4" fontId="17" fillId="0" borderId="0" xfId="20" applyNumberFormat="1" applyFont="1" applyFill="1"/>
    <xf numFmtId="0" fontId="23" fillId="0" borderId="0" xfId="20" applyFont="1" applyFill="1" applyAlignment="1" applyProtection="1">
      <alignment vertical="top" wrapText="1"/>
      <protection locked="0"/>
    </xf>
    <xf numFmtId="49" fontId="17" fillId="0" borderId="0" xfId="20" applyNumberFormat="1" applyFont="1" applyFill="1" applyAlignment="1" applyProtection="1">
      <alignment vertical="top"/>
      <protection locked="0"/>
    </xf>
    <xf numFmtId="0" fontId="29" fillId="0" borderId="0" xfId="20" applyFont="1" applyFill="1" applyAlignment="1" applyProtection="1">
      <alignment vertical="top" wrapText="1"/>
      <protection locked="0"/>
    </xf>
    <xf numFmtId="4" fontId="17" fillId="0" borderId="0" xfId="20" applyNumberFormat="1" applyFont="1" applyFill="1" applyAlignment="1" applyProtection="1">
      <alignment vertical="center"/>
      <protection locked="0"/>
    </xf>
    <xf numFmtId="4" fontId="17" fillId="0" borderId="0" xfId="20" applyNumberFormat="1" applyFont="1" applyFill="1" applyAlignment="1">
      <alignment vertical="center"/>
    </xf>
    <xf numFmtId="0" fontId="17" fillId="0" borderId="0" xfId="20" applyFont="1" applyFill="1" applyAlignment="1" applyProtection="1">
      <alignment vertical="center"/>
      <protection locked="0"/>
    </xf>
    <xf numFmtId="0" fontId="17" fillId="0" borderId="0" xfId="20" applyFont="1" applyFill="1" applyAlignment="1">
      <alignment vertical="center" wrapText="1"/>
    </xf>
    <xf numFmtId="49" fontId="17" fillId="0" borderId="0" xfId="20" applyNumberFormat="1" applyFont="1" applyFill="1" applyAlignment="1" applyProtection="1">
      <alignment horizontal="right" vertical="center"/>
      <protection locked="0"/>
    </xf>
    <xf numFmtId="1" fontId="41" fillId="0" borderId="0" xfId="20" applyNumberFormat="1" applyFont="1" applyFill="1" applyProtection="1">
      <protection locked="0"/>
    </xf>
    <xf numFmtId="0" fontId="41" fillId="0" borderId="0" xfId="20" applyFont="1" applyFill="1" applyAlignment="1" applyProtection="1">
      <alignment horizontal="left"/>
      <protection locked="0"/>
    </xf>
    <xf numFmtId="4" fontId="3" fillId="0" borderId="0" xfId="20" applyNumberFormat="1" applyFont="1" applyFill="1"/>
    <xf numFmtId="49" fontId="23" fillId="0" borderId="0" xfId="20" applyNumberFormat="1" applyFont="1" applyFill="1" applyAlignment="1" applyProtection="1">
      <alignment vertical="top"/>
      <protection locked="0"/>
    </xf>
    <xf numFmtId="49" fontId="11" fillId="0" borderId="0" xfId="20" applyNumberFormat="1" applyFont="1" applyFill="1" applyAlignment="1" applyProtection="1">
      <alignment horizontal="right" vertical="top"/>
      <protection locked="0"/>
    </xf>
    <xf numFmtId="0" fontId="46" fillId="0" borderId="0" xfId="20" applyNumberFormat="1" applyFont="1" applyFill="1" applyBorder="1" applyAlignment="1" applyProtection="1">
      <alignment horizontal="left" vertical="top" wrapText="1"/>
      <protection locked="0"/>
    </xf>
    <xf numFmtId="0" fontId="47" fillId="0" borderId="0" xfId="20" applyNumberFormat="1" applyFont="1" applyFill="1" applyBorder="1" applyAlignment="1" applyProtection="1">
      <alignment horizontal="left" vertical="top" wrapText="1"/>
      <protection locked="0"/>
    </xf>
    <xf numFmtId="4" fontId="26" fillId="0" borderId="0" xfId="20" applyNumberFormat="1" applyFont="1" applyProtection="1">
      <protection locked="0"/>
    </xf>
    <xf numFmtId="0" fontId="26" fillId="0" borderId="0" xfId="20" applyFont="1" applyProtection="1">
      <protection locked="0"/>
    </xf>
    <xf numFmtId="0" fontId="26" fillId="0" borderId="0" xfId="20" applyFont="1" applyAlignment="1" applyProtection="1">
      <alignment horizontal="left"/>
      <protection locked="0"/>
    </xf>
    <xf numFmtId="0" fontId="26" fillId="0" borderId="0" xfId="20" applyFont="1" applyAlignment="1" applyProtection="1">
      <alignment vertical="top" wrapText="1"/>
      <protection locked="0"/>
    </xf>
    <xf numFmtId="49" fontId="26" fillId="0" borderId="0" xfId="20" applyNumberFormat="1" applyFont="1" applyAlignment="1" applyProtection="1">
      <alignment vertical="top"/>
      <protection locked="0"/>
    </xf>
    <xf numFmtId="0" fontId="39" fillId="0" borderId="0" xfId="20" applyFont="1"/>
    <xf numFmtId="0" fontId="26" fillId="0" borderId="0" xfId="20" applyFont="1" applyFill="1" applyAlignment="1" applyProtection="1">
      <alignment vertical="top" wrapText="1"/>
      <protection locked="0"/>
    </xf>
    <xf numFmtId="49" fontId="26" fillId="0" borderId="0" xfId="20" applyNumberFormat="1" applyFont="1" applyFill="1" applyAlignment="1" applyProtection="1">
      <alignment vertical="top"/>
      <protection locked="0"/>
    </xf>
    <xf numFmtId="49" fontId="23" fillId="0" borderId="0" xfId="20" applyNumberFormat="1" applyFont="1" applyAlignment="1" applyProtection="1">
      <alignment horizontal="right" vertical="top"/>
      <protection locked="0"/>
    </xf>
    <xf numFmtId="0" fontId="23" fillId="0" borderId="0" xfId="20" applyFont="1" applyAlignment="1" applyProtection="1">
      <alignment horizontal="center" vertical="top"/>
      <protection locked="0"/>
    </xf>
    <xf numFmtId="0" fontId="17" fillId="0" borderId="0" xfId="20" applyFont="1" applyAlignment="1" applyProtection="1">
      <alignment horizontal="center" vertical="top"/>
      <protection locked="0"/>
    </xf>
    <xf numFmtId="0" fontId="17" fillId="0" borderId="0" xfId="20" applyFont="1" applyAlignment="1" applyProtection="1">
      <alignment horizontal="right" vertical="top"/>
      <protection locked="0"/>
    </xf>
    <xf numFmtId="0" fontId="17" fillId="0" borderId="0" xfId="20" applyFont="1" applyAlignment="1">
      <alignment wrapText="1"/>
    </xf>
    <xf numFmtId="49" fontId="26" fillId="0" borderId="0" xfId="20" applyNumberFormat="1" applyFont="1" applyAlignment="1" applyProtection="1">
      <alignment horizontal="left" vertical="top"/>
      <protection locked="0"/>
    </xf>
    <xf numFmtId="0" fontId="49" fillId="0" borderId="0" xfId="21" applyFont="1" applyFill="1" applyBorder="1" applyAlignment="1">
      <alignment horizontal="justify" vertical="top"/>
    </xf>
    <xf numFmtId="2" fontId="17" fillId="0" borderId="0" xfId="20" applyNumberFormat="1" applyFont="1" applyAlignment="1" applyProtection="1">
      <alignment horizontal="right" vertical="top"/>
      <protection locked="0"/>
    </xf>
    <xf numFmtId="49" fontId="6" fillId="0" borderId="0" xfId="20" applyNumberFormat="1" applyFont="1" applyAlignment="1" applyProtection="1">
      <alignment horizontal="left" vertical="top"/>
      <protection locked="0"/>
    </xf>
    <xf numFmtId="49" fontId="26" fillId="0" borderId="0" xfId="20" applyNumberFormat="1" applyFont="1" applyFill="1" applyAlignment="1" applyProtection="1">
      <alignment horizontal="left" vertical="top"/>
      <protection locked="0"/>
    </xf>
    <xf numFmtId="3" fontId="17" fillId="0" borderId="0" xfId="20" applyNumberFormat="1" applyFont="1" applyProtection="1">
      <protection locked="0"/>
    </xf>
    <xf numFmtId="0" fontId="19" fillId="0" borderId="0" xfId="20" applyFont="1" applyFill="1"/>
    <xf numFmtId="2" fontId="17" fillId="0" borderId="0" xfId="20" applyNumberFormat="1" applyFont="1" applyProtection="1">
      <protection locked="0"/>
    </xf>
    <xf numFmtId="2" fontId="17" fillId="0" borderId="0" xfId="20" applyNumberFormat="1" applyFont="1" applyFill="1"/>
    <xf numFmtId="4" fontId="17" fillId="0" borderId="0" xfId="20" applyNumberFormat="1" applyFont="1" applyAlignment="1" applyProtection="1">
      <protection locked="0"/>
    </xf>
    <xf numFmtId="4" fontId="23" fillId="0" borderId="0" xfId="20" applyNumberFormat="1" applyFont="1" applyAlignment="1" applyProtection="1">
      <alignment horizontal="center"/>
      <protection locked="0"/>
    </xf>
    <xf numFmtId="4" fontId="23" fillId="0" borderId="0" xfId="20" applyNumberFormat="1" applyFont="1" applyFill="1" applyAlignment="1" applyProtection="1">
      <alignment horizontal="center"/>
      <protection locked="0"/>
    </xf>
    <xf numFmtId="0" fontId="23" fillId="0" borderId="0" xfId="20" applyFont="1" applyAlignment="1" applyProtection="1">
      <alignment horizontal="center"/>
      <protection locked="0"/>
    </xf>
    <xf numFmtId="0" fontId="23" fillId="0" borderId="0" xfId="20" applyFont="1" applyAlignment="1" applyProtection="1">
      <alignment horizontal="center" vertical="top" wrapText="1"/>
      <protection locked="0"/>
    </xf>
    <xf numFmtId="49" fontId="11" fillId="0" borderId="0" xfId="20" applyNumberFormat="1" applyFont="1" applyAlignment="1" applyProtection="1">
      <alignment horizontal="left" vertical="top"/>
      <protection locked="0"/>
    </xf>
    <xf numFmtId="4" fontId="26" fillId="0" borderId="0" xfId="20" applyNumberFormat="1" applyFont="1" applyAlignment="1" applyProtection="1">
      <alignment horizontal="center"/>
      <protection locked="0"/>
    </xf>
    <xf numFmtId="4" fontId="26" fillId="0" borderId="0" xfId="20" applyNumberFormat="1" applyFont="1" applyFill="1" applyAlignment="1" applyProtection="1">
      <alignment horizontal="center"/>
      <protection locked="0"/>
    </xf>
    <xf numFmtId="0" fontId="26" fillId="0" borderId="0" xfId="20" applyFont="1" applyAlignment="1" applyProtection="1">
      <alignment horizontal="center"/>
      <protection locked="0"/>
    </xf>
    <xf numFmtId="0" fontId="26" fillId="0" borderId="0" xfId="20" applyFont="1" applyFill="1" applyAlignment="1" applyProtection="1">
      <alignment horizontal="center" vertical="top" wrapText="1"/>
      <protection locked="0"/>
    </xf>
    <xf numFmtId="0" fontId="28" fillId="0" borderId="0" xfId="20" applyFont="1"/>
    <xf numFmtId="0" fontId="17" fillId="0" borderId="0" xfId="20" applyFont="1"/>
    <xf numFmtId="0" fontId="17" fillId="0" borderId="0" xfId="20" applyFont="1" applyFill="1"/>
    <xf numFmtId="4" fontId="21" fillId="0" borderId="17" xfId="20" applyNumberFormat="1" applyFont="1" applyBorder="1" applyAlignment="1" applyProtection="1">
      <alignment horizontal="center"/>
      <protection locked="0"/>
    </xf>
    <xf numFmtId="4" fontId="21" fillId="0" borderId="17" xfId="20" applyNumberFormat="1" applyFont="1" applyFill="1" applyBorder="1" applyAlignment="1" applyProtection="1">
      <alignment horizontal="center"/>
      <protection locked="0"/>
    </xf>
    <xf numFmtId="0" fontId="21" fillId="0" borderId="17" xfId="20" applyFont="1" applyBorder="1" applyAlignment="1" applyProtection="1">
      <alignment horizontal="center"/>
      <protection locked="0"/>
    </xf>
    <xf numFmtId="0" fontId="21" fillId="0" borderId="17" xfId="20" applyFont="1" applyBorder="1" applyAlignment="1" applyProtection="1">
      <alignment horizontal="left"/>
      <protection locked="0"/>
    </xf>
    <xf numFmtId="0" fontId="21" fillId="0" borderId="17" xfId="20" applyFont="1" applyBorder="1" applyAlignment="1" applyProtection="1">
      <alignment horizontal="center" vertical="top" wrapText="1"/>
      <protection locked="0"/>
    </xf>
    <xf numFmtId="49" fontId="21" fillId="0" borderId="17" xfId="20" applyNumberFormat="1" applyFont="1" applyBorder="1" applyAlignment="1" applyProtection="1">
      <alignment horizontal="center" vertical="top"/>
      <protection locked="0"/>
    </xf>
    <xf numFmtId="4" fontId="23" fillId="0" borderId="0" xfId="20" applyNumberFormat="1" applyFont="1" applyFill="1" applyAlignment="1" applyProtection="1">
      <alignment horizontal="right"/>
      <protection locked="0"/>
    </xf>
    <xf numFmtId="0" fontId="23" fillId="0" borderId="0" xfId="20" applyFont="1" applyFill="1" applyAlignment="1">
      <alignment horizontal="right"/>
    </xf>
    <xf numFmtId="49" fontId="11" fillId="0" borderId="0" xfId="20" applyNumberFormat="1" applyFont="1" applyAlignment="1" applyProtection="1">
      <alignment vertical="top"/>
      <protection locked="0"/>
    </xf>
    <xf numFmtId="49" fontId="17" fillId="0" borderId="0" xfId="20" applyNumberFormat="1" applyFont="1" applyAlignment="1" applyProtection="1">
      <alignment vertical="top" wrapText="1"/>
      <protection locked="0"/>
    </xf>
    <xf numFmtId="0" fontId="17" fillId="0" borderId="0" xfId="20" applyFont="1" applyAlignment="1" applyProtection="1">
      <alignment horizontal="left" vertical="top" wrapText="1"/>
      <protection locked="0"/>
    </xf>
    <xf numFmtId="49" fontId="23" fillId="0" borderId="0" xfId="20" applyNumberFormat="1" applyFont="1" applyAlignment="1" applyProtection="1">
      <alignment horizontal="left" vertical="top" wrapText="1"/>
      <protection locked="0"/>
    </xf>
    <xf numFmtId="4" fontId="17" fillId="0" borderId="0" xfId="20" applyNumberFormat="1" applyFont="1" applyFill="1" applyAlignment="1" applyProtection="1">
      <protection locked="0"/>
    </xf>
    <xf numFmtId="0" fontId="17" fillId="0" borderId="0" xfId="20" applyFont="1" applyAlignment="1" applyProtection="1">
      <alignment horizontal="centerContinuous"/>
      <protection locked="0"/>
    </xf>
    <xf numFmtId="0" fontId="17" fillId="0" borderId="0" xfId="20" applyFont="1" applyAlignment="1" applyProtection="1">
      <alignment horizontal="centerContinuous" vertical="top" wrapText="1"/>
      <protection locked="0"/>
    </xf>
    <xf numFmtId="0" fontId="50" fillId="0" borderId="0" xfId="20" applyFont="1"/>
    <xf numFmtId="4" fontId="23" fillId="0" borderId="0" xfId="20" applyNumberFormat="1" applyFont="1" applyAlignment="1" applyProtection="1">
      <protection locked="0"/>
    </xf>
    <xf numFmtId="4" fontId="23" fillId="0" borderId="0" xfId="20" applyNumberFormat="1" applyFont="1" applyFill="1" applyAlignment="1" applyProtection="1">
      <alignment horizontal="centerContinuous"/>
      <protection locked="0"/>
    </xf>
    <xf numFmtId="0" fontId="23" fillId="0" borderId="0" xfId="20" applyFont="1" applyAlignment="1" applyProtection="1">
      <alignment horizontal="centerContinuous"/>
      <protection locked="0"/>
    </xf>
    <xf numFmtId="0" fontId="13" fillId="0" borderId="0" xfId="20" applyFont="1" applyAlignment="1" applyProtection="1">
      <alignment horizontal="centerContinuous" vertical="top" wrapText="1"/>
      <protection locked="0"/>
    </xf>
    <xf numFmtId="0" fontId="24" fillId="0" borderId="0" xfId="20" applyFont="1" applyFill="1" applyBorder="1" applyAlignment="1">
      <alignment horizontal="left" vertical="center" wrapText="1"/>
    </xf>
    <xf numFmtId="0" fontId="17" fillId="0" borderId="17" xfId="20" applyFont="1" applyFill="1" applyBorder="1" applyProtection="1">
      <protection locked="0"/>
    </xf>
    <xf numFmtId="0" fontId="17" fillId="0" borderId="17" xfId="20" applyFont="1" applyFill="1" applyBorder="1" applyAlignment="1" applyProtection="1">
      <alignment horizontal="left"/>
      <protection locked="0"/>
    </xf>
    <xf numFmtId="0" fontId="17" fillId="0" borderId="17" xfId="20" applyFont="1" applyFill="1" applyBorder="1" applyAlignment="1" applyProtection="1">
      <alignment vertical="top" wrapText="1"/>
      <protection locked="0"/>
    </xf>
    <xf numFmtId="0" fontId="23" fillId="0" borderId="0" xfId="20" applyFont="1" applyFill="1" applyProtection="1">
      <protection locked="0"/>
    </xf>
    <xf numFmtId="0" fontId="23" fillId="0" borderId="0" xfId="20" applyFont="1" applyFill="1" applyAlignment="1" applyProtection="1">
      <alignment horizontal="left"/>
      <protection locked="0"/>
    </xf>
    <xf numFmtId="0" fontId="17" fillId="0" borderId="17" xfId="20" applyFont="1" applyFill="1" applyBorder="1" applyAlignment="1" applyProtection="1">
      <alignment vertical="center"/>
      <protection locked="0"/>
    </xf>
    <xf numFmtId="0" fontId="17" fillId="0" borderId="17" xfId="20" applyFont="1" applyFill="1" applyBorder="1" applyAlignment="1">
      <alignment vertical="center" wrapText="1"/>
    </xf>
    <xf numFmtId="0" fontId="29" fillId="0" borderId="19" xfId="20" applyFont="1" applyFill="1" applyBorder="1" applyAlignment="1" applyProtection="1">
      <alignment vertical="top" wrapText="1"/>
      <protection locked="0"/>
    </xf>
    <xf numFmtId="0" fontId="29" fillId="0" borderId="20" xfId="20" applyFont="1" applyFill="1" applyBorder="1" applyAlignment="1" applyProtection="1">
      <alignment vertical="top" wrapText="1"/>
      <protection locked="0"/>
    </xf>
    <xf numFmtId="0" fontId="29" fillId="0" borderId="23" xfId="20" applyFont="1" applyFill="1" applyBorder="1" applyAlignment="1" applyProtection="1">
      <alignment vertical="top" wrapText="1"/>
      <protection locked="0"/>
    </xf>
    <xf numFmtId="4" fontId="17" fillId="0" borderId="0" xfId="20" applyNumberFormat="1" applyFont="1" applyFill="1" applyBorder="1"/>
    <xf numFmtId="0" fontId="17" fillId="0" borderId="0" xfId="20" applyFont="1" applyFill="1" applyBorder="1" applyProtection="1">
      <protection locked="0"/>
    </xf>
    <xf numFmtId="0" fontId="17" fillId="0" borderId="0" xfId="20" applyFont="1" applyFill="1" applyBorder="1" applyAlignment="1" applyProtection="1">
      <alignment horizontal="left"/>
      <protection locked="0"/>
    </xf>
    <xf numFmtId="49" fontId="17" fillId="0" borderId="0" xfId="20" applyNumberFormat="1" applyFont="1" applyFill="1" applyBorder="1" applyAlignment="1" applyProtection="1">
      <alignment horizontal="right" vertical="top"/>
      <protection locked="0"/>
    </xf>
    <xf numFmtId="1" fontId="41" fillId="0" borderId="0" xfId="20" applyNumberFormat="1" applyFont="1" applyProtection="1">
      <protection locked="0"/>
    </xf>
    <xf numFmtId="0" fontId="41" fillId="0" borderId="0" xfId="20" applyFont="1" applyAlignment="1" applyProtection="1">
      <alignment horizontal="left"/>
      <protection locked="0"/>
    </xf>
    <xf numFmtId="4" fontId="17" fillId="0" borderId="0" xfId="20" applyNumberFormat="1" applyFont="1" applyBorder="1" applyProtection="1">
      <protection locked="0"/>
    </xf>
    <xf numFmtId="1" fontId="41" fillId="0" borderId="0" xfId="20" applyNumberFormat="1" applyFont="1" applyBorder="1" applyProtection="1">
      <protection locked="0"/>
    </xf>
    <xf numFmtId="0" fontId="41" fillId="0" borderId="0" xfId="20" applyFont="1" applyBorder="1" applyAlignment="1" applyProtection="1">
      <alignment horizontal="left"/>
      <protection locked="0"/>
    </xf>
    <xf numFmtId="0" fontId="17" fillId="0" borderId="0" xfId="20" applyFont="1" applyBorder="1" applyAlignment="1" applyProtection="1">
      <alignment vertical="top" wrapText="1"/>
      <protection locked="0"/>
    </xf>
    <xf numFmtId="49" fontId="17" fillId="0" borderId="0" xfId="20" applyNumberFormat="1" applyFont="1" applyBorder="1" applyAlignment="1" applyProtection="1">
      <alignment horizontal="right" vertical="top"/>
      <protection locked="0"/>
    </xf>
    <xf numFmtId="0" fontId="17" fillId="0" borderId="0" xfId="9" applyFont="1" applyBorder="1" applyAlignment="1" applyProtection="1">
      <alignment vertical="top" wrapText="1"/>
      <protection locked="0"/>
    </xf>
    <xf numFmtId="0" fontId="17" fillId="0" borderId="0" xfId="20" applyFont="1" applyFill="1" applyAlignment="1">
      <alignment wrapText="1"/>
    </xf>
    <xf numFmtId="0" fontId="53" fillId="0" borderId="0" xfId="22" applyNumberFormat="1" applyFont="1" applyAlignment="1">
      <alignment horizontal="left" vertical="top" wrapText="1"/>
    </xf>
    <xf numFmtId="4" fontId="53" fillId="0" borderId="0" xfId="22" applyNumberFormat="1" applyFont="1" applyAlignment="1">
      <alignment horizontal="left" vertical="top" wrapText="1"/>
    </xf>
    <xf numFmtId="49" fontId="53" fillId="0" borderId="0" xfId="22" applyNumberFormat="1" applyFont="1" applyAlignment="1">
      <alignment horizontal="left" vertical="top" wrapText="1"/>
    </xf>
    <xf numFmtId="0" fontId="53" fillId="0" borderId="0" xfId="22" applyNumberFormat="1" applyFont="1" applyAlignment="1">
      <alignment horizontal="right" vertical="top" wrapText="1"/>
    </xf>
    <xf numFmtId="0" fontId="53" fillId="0" borderId="0" xfId="22" applyNumberFormat="1" applyFont="1" applyBorder="1" applyAlignment="1">
      <alignment horizontal="left" vertical="top" wrapText="1"/>
    </xf>
    <xf numFmtId="4" fontId="53" fillId="0" borderId="22" xfId="22" applyNumberFormat="1" applyFont="1" applyFill="1" applyBorder="1" applyAlignment="1">
      <alignment horizontal="left" vertical="top" wrapText="1"/>
    </xf>
    <xf numFmtId="49" fontId="53" fillId="0" borderId="22" xfId="22" applyNumberFormat="1" applyFont="1" applyFill="1" applyBorder="1" applyAlignment="1">
      <alignment horizontal="left" vertical="top" wrapText="1"/>
    </xf>
    <xf numFmtId="0" fontId="53" fillId="0" borderId="22" xfId="22" applyNumberFormat="1" applyFont="1" applyFill="1" applyBorder="1" applyAlignment="1">
      <alignment horizontal="left" vertical="top" wrapText="1"/>
    </xf>
    <xf numFmtId="0" fontId="53" fillId="0" borderId="22" xfId="22" applyNumberFormat="1" applyFont="1" applyBorder="1" applyAlignment="1">
      <alignment horizontal="left" vertical="top" wrapText="1"/>
    </xf>
    <xf numFmtId="49" fontId="53" fillId="0" borderId="22" xfId="22" applyNumberFormat="1" applyFont="1" applyBorder="1" applyAlignment="1">
      <alignment horizontal="left" vertical="top" wrapText="1"/>
    </xf>
    <xf numFmtId="4" fontId="53" fillId="0" borderId="12" xfId="22" applyNumberFormat="1" applyFont="1" applyFill="1" applyBorder="1" applyAlignment="1">
      <alignment horizontal="left" vertical="top" wrapText="1"/>
    </xf>
    <xf numFmtId="49" fontId="53" fillId="0" borderId="12" xfId="22" applyNumberFormat="1" applyFont="1" applyFill="1" applyBorder="1" applyAlignment="1">
      <alignment horizontal="left" vertical="top" wrapText="1"/>
    </xf>
    <xf numFmtId="0" fontId="53" fillId="0" borderId="12" xfId="22" applyNumberFormat="1" applyFont="1" applyFill="1" applyBorder="1" applyAlignment="1">
      <alignment horizontal="left" vertical="top" wrapText="1"/>
    </xf>
    <xf numFmtId="0" fontId="53" fillId="0" borderId="12" xfId="22" applyNumberFormat="1" applyFont="1" applyBorder="1" applyAlignment="1">
      <alignment horizontal="left" vertical="top" wrapText="1"/>
    </xf>
    <xf numFmtId="49" fontId="53" fillId="0" borderId="12" xfId="22" applyNumberFormat="1" applyFont="1" applyBorder="1" applyAlignment="1">
      <alignment horizontal="left" vertical="top" wrapText="1"/>
    </xf>
    <xf numFmtId="4" fontId="53" fillId="0" borderId="12" xfId="22" applyNumberFormat="1" applyFont="1" applyFill="1" applyBorder="1" applyAlignment="1">
      <alignment horizontal="right" vertical="top" wrapText="1"/>
    </xf>
    <xf numFmtId="0" fontId="53" fillId="0" borderId="12" xfId="22" applyNumberFormat="1" applyFont="1" applyFill="1" applyBorder="1" applyAlignment="1">
      <alignment horizontal="right" vertical="top" wrapText="1"/>
    </xf>
    <xf numFmtId="4" fontId="53" fillId="0" borderId="24" xfId="22" applyNumberFormat="1" applyFont="1" applyBorder="1" applyAlignment="1">
      <alignment horizontal="left" vertical="top" wrapText="1"/>
    </xf>
    <xf numFmtId="0" fontId="53" fillId="0" borderId="24" xfId="22" applyNumberFormat="1" applyFont="1" applyBorder="1" applyAlignment="1">
      <alignment horizontal="left" vertical="top" wrapText="1"/>
    </xf>
    <xf numFmtId="49" fontId="53" fillId="0" borderId="24" xfId="22" applyNumberFormat="1" applyFont="1" applyFill="1" applyBorder="1" applyAlignment="1">
      <alignment vertical="top" wrapText="1"/>
    </xf>
    <xf numFmtId="49" fontId="53" fillId="0" borderId="24" xfId="22" applyNumberFormat="1" applyFont="1" applyBorder="1" applyAlignment="1">
      <alignment horizontal="left" vertical="top" wrapText="1"/>
    </xf>
    <xf numFmtId="4" fontId="54" fillId="0" borderId="1" xfId="22" applyNumberFormat="1" applyFont="1" applyBorder="1" applyAlignment="1">
      <alignment horizontal="left" vertical="top" wrapText="1"/>
    </xf>
    <xf numFmtId="0" fontId="53" fillId="0" borderId="1" xfId="22" applyNumberFormat="1" applyFont="1" applyBorder="1" applyAlignment="1">
      <alignment horizontal="right" vertical="top" wrapText="1"/>
    </xf>
    <xf numFmtId="0" fontId="53" fillId="0" borderId="1" xfId="22" applyNumberFormat="1" applyFont="1" applyBorder="1" applyAlignment="1">
      <alignment horizontal="left" vertical="top" wrapText="1"/>
    </xf>
    <xf numFmtId="49" fontId="54" fillId="0" borderId="25" xfId="22" applyNumberFormat="1" applyFont="1" applyBorder="1" applyAlignment="1">
      <alignment horizontal="left" vertical="top" wrapText="1"/>
    </xf>
    <xf numFmtId="4" fontId="53" fillId="0" borderId="0" xfId="22" applyNumberFormat="1" applyFont="1" applyBorder="1" applyAlignment="1">
      <alignment horizontal="left" vertical="top" wrapText="1"/>
    </xf>
    <xf numFmtId="49" fontId="53" fillId="0" borderId="0" xfId="22" applyNumberFormat="1" applyFont="1" applyBorder="1" applyAlignment="1">
      <alignment horizontal="left" vertical="top" wrapText="1"/>
    </xf>
    <xf numFmtId="4" fontId="53" fillId="0" borderId="26" xfId="22" applyNumberFormat="1" applyFont="1" applyBorder="1" applyAlignment="1">
      <alignment horizontal="left" vertical="top" wrapText="1"/>
    </xf>
    <xf numFmtId="49" fontId="53" fillId="0" borderId="26" xfId="22" applyNumberFormat="1" applyFont="1" applyBorder="1" applyAlignment="1">
      <alignment horizontal="left" vertical="top" wrapText="1"/>
    </xf>
    <xf numFmtId="0" fontId="53" fillId="0" borderId="26" xfId="22" applyNumberFormat="1" applyFont="1" applyBorder="1" applyAlignment="1">
      <alignment horizontal="right" vertical="top" wrapText="1"/>
    </xf>
    <xf numFmtId="0" fontId="53" fillId="0" borderId="26" xfId="22" applyNumberFormat="1" applyFont="1" applyBorder="1" applyAlignment="1">
      <alignment horizontal="left" vertical="top" wrapText="1"/>
    </xf>
    <xf numFmtId="4" fontId="53" fillId="0" borderId="12" xfId="22" applyNumberFormat="1" applyFont="1" applyBorder="1" applyAlignment="1">
      <alignment horizontal="left" vertical="top" wrapText="1"/>
    </xf>
    <xf numFmtId="0" fontId="53" fillId="0" borderId="12" xfId="22" applyNumberFormat="1" applyFont="1" applyBorder="1" applyAlignment="1">
      <alignment horizontal="right" vertical="top" wrapText="1"/>
    </xf>
    <xf numFmtId="4" fontId="53" fillId="0" borderId="27" xfId="22" applyNumberFormat="1" applyFont="1" applyBorder="1" applyAlignment="1">
      <alignment horizontal="left" vertical="top" wrapText="1"/>
    </xf>
    <xf numFmtId="49" fontId="53" fillId="0" borderId="27" xfId="22" applyNumberFormat="1" applyFont="1" applyBorder="1" applyAlignment="1">
      <alignment horizontal="left" vertical="top" wrapText="1"/>
    </xf>
    <xf numFmtId="4" fontId="53" fillId="0" borderId="28" xfId="22" applyNumberFormat="1" applyFont="1" applyBorder="1" applyAlignment="1">
      <alignment horizontal="left" vertical="top" wrapText="1"/>
    </xf>
    <xf numFmtId="49" fontId="53" fillId="0" borderId="28" xfId="22" applyNumberFormat="1" applyFont="1" applyBorder="1" applyAlignment="1">
      <alignment horizontal="left" vertical="top" wrapText="1"/>
    </xf>
    <xf numFmtId="49" fontId="53" fillId="0" borderId="1" xfId="22" applyNumberFormat="1" applyFont="1" applyBorder="1" applyAlignment="1">
      <alignment horizontal="left" vertical="top" wrapText="1"/>
    </xf>
    <xf numFmtId="4" fontId="54" fillId="0" borderId="25" xfId="22" applyNumberFormat="1" applyFont="1" applyBorder="1" applyAlignment="1">
      <alignment horizontal="left" wrapText="1"/>
    </xf>
    <xf numFmtId="49" fontId="54" fillId="0" borderId="25" xfId="22" applyNumberFormat="1" applyFont="1" applyBorder="1" applyAlignment="1">
      <alignment horizontal="left" wrapText="1"/>
    </xf>
    <xf numFmtId="0" fontId="54" fillId="0" borderId="25" xfId="22" applyNumberFormat="1" applyFont="1" applyBorder="1" applyAlignment="1">
      <alignment horizontal="right" wrapText="1"/>
    </xf>
    <xf numFmtId="0" fontId="54" fillId="0" borderId="25" xfId="22" applyNumberFormat="1" applyFont="1" applyBorder="1" applyAlignment="1">
      <alignment horizontal="left" vertical="top" wrapText="1"/>
    </xf>
    <xf numFmtId="49" fontId="15" fillId="0" borderId="25" xfId="22" applyNumberFormat="1" applyFont="1" applyBorder="1" applyAlignment="1">
      <alignment horizontal="left" vertical="top" wrapText="1"/>
    </xf>
    <xf numFmtId="0" fontId="53" fillId="0" borderId="0" xfId="22" applyNumberFormat="1" applyFont="1" applyBorder="1" applyAlignment="1">
      <alignment horizontal="right" vertical="top" wrapText="1"/>
    </xf>
    <xf numFmtId="4" fontId="53" fillId="0" borderId="29" xfId="22" applyNumberFormat="1" applyFont="1" applyBorder="1" applyAlignment="1">
      <alignment horizontal="left" vertical="top" wrapText="1"/>
    </xf>
    <xf numFmtId="49" fontId="53" fillId="0" borderId="30" xfId="22" applyNumberFormat="1" applyFont="1" applyBorder="1" applyAlignment="1">
      <alignment horizontal="left" vertical="top" wrapText="1"/>
    </xf>
    <xf numFmtId="49" fontId="53" fillId="0" borderId="29" xfId="22" applyNumberFormat="1" applyFont="1" applyBorder="1" applyAlignment="1">
      <alignment horizontal="left" vertical="top" wrapText="1"/>
    </xf>
    <xf numFmtId="0" fontId="53" fillId="0" borderId="30" xfId="22" applyNumberFormat="1" applyFont="1" applyBorder="1" applyAlignment="1">
      <alignment horizontal="right" vertical="top" wrapText="1"/>
    </xf>
    <xf numFmtId="0" fontId="53" fillId="0" borderId="30" xfId="22" applyNumberFormat="1" applyFont="1" applyBorder="1" applyAlignment="1">
      <alignment horizontal="left" vertical="top" wrapText="1"/>
    </xf>
    <xf numFmtId="4" fontId="53" fillId="0" borderId="31" xfId="22" applyNumberFormat="1" applyFont="1" applyBorder="1" applyAlignment="1">
      <alignment horizontal="left" vertical="top" wrapText="1"/>
    </xf>
    <xf numFmtId="49" fontId="53" fillId="0" borderId="31" xfId="22" applyNumberFormat="1" applyFont="1" applyBorder="1" applyAlignment="1">
      <alignment horizontal="left" vertical="top" wrapText="1"/>
    </xf>
    <xf numFmtId="4" fontId="55" fillId="0" borderId="3" xfId="22" applyNumberFormat="1" applyFont="1" applyBorder="1" applyAlignment="1">
      <alignment horizontal="left" wrapText="1"/>
    </xf>
    <xf numFmtId="49" fontId="55" fillId="0" borderId="3" xfId="22" applyNumberFormat="1" applyFont="1" applyBorder="1" applyAlignment="1">
      <alignment horizontal="left" wrapText="1"/>
    </xf>
    <xf numFmtId="0" fontId="55" fillId="0" borderId="3" xfId="22" applyNumberFormat="1" applyFont="1" applyBorder="1" applyAlignment="1">
      <alignment horizontal="right" wrapText="1"/>
    </xf>
    <xf numFmtId="0" fontId="55" fillId="0" borderId="3" xfId="22" applyNumberFormat="1" applyFont="1" applyBorder="1" applyAlignment="1">
      <alignment horizontal="left" vertical="top" wrapText="1"/>
    </xf>
    <xf numFmtId="49" fontId="15" fillId="0" borderId="3" xfId="22" applyNumberFormat="1" applyFont="1" applyBorder="1" applyAlignment="1">
      <alignment horizontal="left" vertical="top" wrapText="1"/>
    </xf>
    <xf numFmtId="4" fontId="53" fillId="0" borderId="1" xfId="22" applyNumberFormat="1" applyFont="1" applyBorder="1" applyAlignment="1">
      <alignment horizontal="left" vertical="top" wrapText="1"/>
    </xf>
    <xf numFmtId="0" fontId="56" fillId="0" borderId="12" xfId="22" applyNumberFormat="1" applyFont="1" applyBorder="1" applyAlignment="1">
      <alignment horizontal="left" vertical="top" wrapText="1"/>
    </xf>
    <xf numFmtId="0" fontId="53" fillId="0" borderId="12" xfId="22" applyNumberFormat="1" applyFont="1" applyBorder="1" applyAlignment="1">
      <alignment horizontal="left" vertical="top" wrapText="1" indent="1"/>
    </xf>
    <xf numFmtId="49" fontId="56" fillId="0" borderId="12" xfId="22" applyNumberFormat="1" applyFont="1" applyBorder="1" applyAlignment="1">
      <alignment horizontal="left" vertical="top" wrapText="1"/>
    </xf>
    <xf numFmtId="0" fontId="14" fillId="0" borderId="12" xfId="22" applyNumberFormat="1" applyFont="1" applyFill="1" applyBorder="1" applyAlignment="1">
      <alignment horizontal="left" vertical="top" wrapText="1" indent="1"/>
    </xf>
    <xf numFmtId="49" fontId="54" fillId="0" borderId="12" xfId="22" applyNumberFormat="1" applyFont="1" applyBorder="1" applyAlignment="1">
      <alignment horizontal="left" vertical="top" wrapText="1"/>
    </xf>
    <xf numFmtId="49" fontId="53" fillId="0" borderId="32" xfId="22" applyNumberFormat="1" applyFont="1" applyBorder="1" applyAlignment="1">
      <alignment horizontal="left" vertical="top" wrapText="1"/>
    </xf>
    <xf numFmtId="49" fontId="53" fillId="0" borderId="18" xfId="22" applyNumberFormat="1" applyFont="1" applyBorder="1" applyAlignment="1">
      <alignment horizontal="left" vertical="top" wrapText="1"/>
    </xf>
    <xf numFmtId="49" fontId="53" fillId="0" borderId="33" xfId="22" applyNumberFormat="1" applyFont="1" applyBorder="1" applyAlignment="1">
      <alignment horizontal="left" vertical="top" wrapText="1"/>
    </xf>
    <xf numFmtId="0" fontId="53" fillId="0" borderId="0" xfId="22" applyNumberFormat="1" applyFont="1" applyFill="1" applyAlignment="1">
      <alignment horizontal="left" vertical="top" wrapText="1"/>
    </xf>
    <xf numFmtId="4" fontId="53" fillId="0" borderId="27" xfId="22" applyNumberFormat="1" applyFont="1" applyFill="1" applyBorder="1" applyAlignment="1">
      <alignment horizontal="left" vertical="top" wrapText="1"/>
    </xf>
    <xf numFmtId="49" fontId="53" fillId="0" borderId="27" xfId="22" applyNumberFormat="1" applyFont="1" applyFill="1" applyBorder="1" applyAlignment="1">
      <alignment horizontal="left" vertical="top" wrapText="1"/>
    </xf>
    <xf numFmtId="0" fontId="56" fillId="0" borderId="12" xfId="22" applyNumberFormat="1" applyFont="1" applyFill="1" applyBorder="1" applyAlignment="1">
      <alignment horizontal="left" vertical="top" wrapText="1"/>
    </xf>
    <xf numFmtId="0" fontId="53" fillId="0" borderId="12" xfId="22" applyNumberFormat="1" applyFont="1" applyFill="1" applyBorder="1" applyAlignment="1">
      <alignment horizontal="left" vertical="top" wrapText="1" indent="1"/>
    </xf>
    <xf numFmtId="49" fontId="56" fillId="0" borderId="12" xfId="22" applyNumberFormat="1" applyFont="1" applyFill="1" applyBorder="1" applyAlignment="1">
      <alignment horizontal="left" vertical="top" wrapText="1"/>
    </xf>
    <xf numFmtId="49" fontId="53" fillId="0" borderId="32" xfId="22" applyNumberFormat="1" applyFont="1" applyFill="1" applyBorder="1" applyAlignment="1">
      <alignment horizontal="left" vertical="top" wrapText="1"/>
    </xf>
    <xf numFmtId="4" fontId="54" fillId="0" borderId="1" xfId="22" applyNumberFormat="1" applyFont="1" applyFill="1" applyBorder="1" applyAlignment="1">
      <alignment horizontal="left" wrapText="1"/>
    </xf>
    <xf numFmtId="49" fontId="54" fillId="0" borderId="1" xfId="22" applyNumberFormat="1" applyFont="1" applyFill="1" applyBorder="1" applyAlignment="1">
      <alignment horizontal="left" wrapText="1"/>
    </xf>
    <xf numFmtId="0" fontId="54" fillId="0" borderId="1" xfId="22" applyNumberFormat="1" applyFont="1" applyFill="1" applyBorder="1" applyAlignment="1">
      <alignment horizontal="right" wrapText="1"/>
    </xf>
    <xf numFmtId="0" fontId="54" fillId="0" borderId="1" xfId="22" applyNumberFormat="1" applyFont="1" applyFill="1" applyBorder="1" applyAlignment="1">
      <alignment horizontal="left" vertical="top" wrapText="1"/>
    </xf>
    <xf numFmtId="49" fontId="54" fillId="0" borderId="1" xfId="22" applyNumberFormat="1" applyFont="1" applyBorder="1" applyAlignment="1">
      <alignment horizontal="left" vertical="top" wrapText="1"/>
    </xf>
    <xf numFmtId="4" fontId="53" fillId="0" borderId="0" xfId="22" applyNumberFormat="1" applyFont="1" applyFill="1" applyBorder="1" applyAlignment="1">
      <alignment horizontal="left" vertical="top" wrapText="1"/>
    </xf>
    <xf numFmtId="49" fontId="53" fillId="0" borderId="0" xfId="22" applyNumberFormat="1" applyFont="1" applyFill="1" applyBorder="1" applyAlignment="1">
      <alignment horizontal="left" vertical="top" wrapText="1"/>
    </xf>
    <xf numFmtId="49" fontId="53" fillId="0" borderId="0" xfId="22" applyNumberFormat="1" applyFont="1" applyFill="1" applyAlignment="1">
      <alignment horizontal="left" vertical="top" wrapText="1"/>
    </xf>
    <xf numFmtId="0" fontId="53" fillId="0" borderId="0" xfId="22" applyNumberFormat="1" applyFont="1" applyFill="1" applyAlignment="1">
      <alignment horizontal="right" vertical="top" wrapText="1"/>
    </xf>
    <xf numFmtId="49" fontId="55" fillId="0" borderId="4" xfId="22" applyNumberFormat="1" applyFont="1" applyBorder="1" applyAlignment="1">
      <alignment horizontal="left" vertical="top" wrapText="1"/>
    </xf>
    <xf numFmtId="4" fontId="58" fillId="2" borderId="0" xfId="22" applyNumberFormat="1" applyFont="1" applyFill="1" applyAlignment="1">
      <alignment horizontal="left" vertical="top" wrapText="1"/>
    </xf>
    <xf numFmtId="49" fontId="58" fillId="2" borderId="0" xfId="22" applyNumberFormat="1" applyFont="1" applyFill="1" applyAlignment="1">
      <alignment horizontal="left" vertical="top" wrapText="1"/>
    </xf>
    <xf numFmtId="0" fontId="58" fillId="2" borderId="0" xfId="22" applyNumberFormat="1" applyFont="1" applyFill="1" applyAlignment="1">
      <alignment horizontal="right" vertical="top" wrapText="1"/>
    </xf>
    <xf numFmtId="0" fontId="58" fillId="2" borderId="0" xfId="22" applyNumberFormat="1" applyFont="1" applyFill="1" applyAlignment="1">
      <alignment horizontal="left" vertical="top" wrapText="1"/>
    </xf>
    <xf numFmtId="4" fontId="55" fillId="0" borderId="25" xfId="22" applyNumberFormat="1" applyFont="1" applyBorder="1" applyAlignment="1">
      <alignment horizontal="left" vertical="top" wrapText="1"/>
    </xf>
    <xf numFmtId="49" fontId="55" fillId="0" borderId="25" xfId="22" applyNumberFormat="1" applyFont="1" applyBorder="1" applyAlignment="1">
      <alignment horizontal="right" vertical="top" wrapText="1"/>
    </xf>
    <xf numFmtId="49" fontId="55" fillId="0" borderId="25" xfId="22" applyNumberFormat="1" applyFont="1" applyBorder="1" applyAlignment="1">
      <alignment horizontal="left" vertical="top" wrapText="1"/>
    </xf>
    <xf numFmtId="49" fontId="59" fillId="0" borderId="25" xfId="22" applyNumberFormat="1" applyFont="1" applyBorder="1" applyAlignment="1">
      <alignment horizontal="left" vertical="top" wrapText="1"/>
    </xf>
    <xf numFmtId="4" fontId="15" fillId="0" borderId="0" xfId="22" applyNumberFormat="1" applyFont="1" applyBorder="1" applyAlignment="1">
      <alignment horizontal="left" vertical="top" wrapText="1"/>
    </xf>
    <xf numFmtId="49" fontId="15" fillId="0" borderId="0" xfId="22" applyNumberFormat="1" applyFont="1" applyBorder="1" applyAlignment="1">
      <alignment horizontal="right" vertical="top" wrapText="1"/>
    </xf>
    <xf numFmtId="49" fontId="15" fillId="0" borderId="0" xfId="22" applyNumberFormat="1" applyFont="1" applyBorder="1" applyAlignment="1">
      <alignment horizontal="left" vertical="top" wrapText="1"/>
    </xf>
    <xf numFmtId="49" fontId="55" fillId="0" borderId="0" xfId="22" applyNumberFormat="1" applyFont="1" applyBorder="1" applyAlignment="1">
      <alignment horizontal="left" vertical="top" wrapText="1"/>
    </xf>
    <xf numFmtId="4" fontId="15" fillId="0" borderId="3" xfId="22" applyNumberFormat="1" applyFont="1" applyBorder="1" applyAlignment="1">
      <alignment horizontal="left" vertical="top" wrapText="1"/>
    </xf>
    <xf numFmtId="49" fontId="15" fillId="0" borderId="3" xfId="22" applyNumberFormat="1" applyFont="1" applyBorder="1" applyAlignment="1">
      <alignment horizontal="right" vertical="top" wrapText="1"/>
    </xf>
    <xf numFmtId="49" fontId="53" fillId="0" borderId="3" xfId="22" applyNumberFormat="1" applyFont="1" applyBorder="1" applyAlignment="1">
      <alignment horizontal="left" vertical="top" wrapText="1"/>
    </xf>
    <xf numFmtId="49" fontId="55" fillId="0" borderId="3" xfId="22" applyNumberFormat="1" applyFont="1" applyBorder="1" applyAlignment="1">
      <alignment horizontal="left" vertical="top" wrapText="1"/>
    </xf>
    <xf numFmtId="4" fontId="54" fillId="0" borderId="0" xfId="22" applyNumberFormat="1" applyFont="1" applyAlignment="1">
      <alignment horizontal="left" wrapText="1"/>
    </xf>
    <xf numFmtId="0" fontId="54" fillId="0" borderId="0" xfId="22" applyNumberFormat="1" applyFont="1" applyAlignment="1">
      <alignment horizontal="right" wrapText="1"/>
    </xf>
    <xf numFmtId="0" fontId="54" fillId="0" borderId="0" xfId="22" applyNumberFormat="1" applyFont="1" applyAlignment="1">
      <alignment horizontal="left" wrapText="1"/>
    </xf>
    <xf numFmtId="0" fontId="54" fillId="0" borderId="0" xfId="22" applyNumberFormat="1" applyFont="1" applyAlignment="1">
      <alignment horizontal="left" vertical="top" wrapText="1"/>
    </xf>
    <xf numFmtId="4" fontId="54" fillId="0" borderId="34" xfId="22" applyNumberFormat="1" applyFont="1" applyBorder="1" applyAlignment="1">
      <alignment horizontal="left" wrapText="1"/>
    </xf>
    <xf numFmtId="0" fontId="54" fillId="0" borderId="34" xfId="22" applyNumberFormat="1" applyFont="1" applyBorder="1" applyAlignment="1">
      <alignment horizontal="right" wrapText="1"/>
    </xf>
    <xf numFmtId="0" fontId="54" fillId="0" borderId="34" xfId="22" applyNumberFormat="1" applyFont="1" applyBorder="1" applyAlignment="1">
      <alignment horizontal="left" wrapText="1"/>
    </xf>
    <xf numFmtId="0" fontId="54" fillId="0" borderId="34" xfId="22" applyNumberFormat="1" applyFont="1" applyBorder="1" applyAlignment="1">
      <alignment horizontal="left" vertical="top" wrapText="1"/>
    </xf>
    <xf numFmtId="49" fontId="54" fillId="0" borderId="0" xfId="22" applyNumberFormat="1" applyFont="1" applyAlignment="1">
      <alignment horizontal="left" vertical="top" wrapText="1"/>
    </xf>
    <xf numFmtId="4" fontId="54" fillId="0" borderId="35" xfId="22" applyNumberFormat="1" applyFont="1" applyBorder="1" applyAlignment="1">
      <alignment horizontal="left" wrapText="1"/>
    </xf>
    <xf numFmtId="0" fontId="54" fillId="0" borderId="35" xfId="22" applyNumberFormat="1" applyFont="1" applyBorder="1" applyAlignment="1">
      <alignment horizontal="right" wrapText="1"/>
    </xf>
    <xf numFmtId="0" fontId="54" fillId="0" borderId="35" xfId="22" applyNumberFormat="1" applyFont="1" applyBorder="1" applyAlignment="1">
      <alignment horizontal="left" wrapText="1"/>
    </xf>
    <xf numFmtId="0" fontId="54" fillId="0" borderId="35" xfId="22" applyNumberFormat="1" applyFont="1" applyBorder="1" applyAlignment="1">
      <alignment horizontal="left" vertical="top" wrapText="1"/>
    </xf>
    <xf numFmtId="0" fontId="55" fillId="0" borderId="3" xfId="22" applyNumberFormat="1" applyFont="1" applyBorder="1" applyAlignment="1">
      <alignment horizontal="left" wrapText="1"/>
    </xf>
    <xf numFmtId="49" fontId="55" fillId="0" borderId="36" xfId="22" applyNumberFormat="1" applyFont="1" applyBorder="1" applyAlignment="1">
      <alignment horizontal="left" wrapText="1"/>
    </xf>
    <xf numFmtId="0" fontId="54" fillId="0" borderId="0" xfId="22" applyNumberFormat="1" applyFont="1" applyAlignment="1">
      <alignment horizontal="right" vertical="top" wrapText="1"/>
    </xf>
    <xf numFmtId="0" fontId="60" fillId="0" borderId="0" xfId="22" applyNumberFormat="1" applyFont="1" applyAlignment="1">
      <alignment horizontal="left" vertical="top" wrapText="1"/>
    </xf>
    <xf numFmtId="0" fontId="53" fillId="0" borderId="22" xfId="22" applyNumberFormat="1" applyFont="1" applyFill="1" applyBorder="1" applyAlignment="1">
      <alignment horizontal="right" vertical="top" wrapText="1"/>
    </xf>
    <xf numFmtId="49" fontId="61" fillId="0" borderId="22" xfId="22" applyNumberFormat="1" applyFont="1" applyFill="1" applyBorder="1" applyAlignment="1">
      <alignment horizontal="left" vertical="top" wrapText="1"/>
    </xf>
    <xf numFmtId="49" fontId="61" fillId="0" borderId="12" xfId="22" applyNumberFormat="1" applyFont="1" applyFill="1" applyBorder="1" applyAlignment="1">
      <alignment horizontal="left" vertical="top" wrapText="1"/>
    </xf>
    <xf numFmtId="4" fontId="53" fillId="0" borderId="1" xfId="22" applyNumberFormat="1" applyFont="1" applyFill="1" applyBorder="1" applyAlignment="1">
      <alignment horizontal="left" vertical="top" wrapText="1"/>
    </xf>
    <xf numFmtId="49" fontId="53" fillId="0" borderId="1" xfId="22" applyNumberFormat="1" applyFont="1" applyFill="1" applyBorder="1" applyAlignment="1">
      <alignment horizontal="left" vertical="top" wrapText="1"/>
    </xf>
    <xf numFmtId="0" fontId="53" fillId="0" borderId="1" xfId="22" applyNumberFormat="1" applyFont="1" applyFill="1" applyBorder="1" applyAlignment="1">
      <alignment horizontal="right" vertical="top" wrapText="1"/>
    </xf>
    <xf numFmtId="49" fontId="53" fillId="0" borderId="1" xfId="22" applyNumberFormat="1" applyFont="1" applyFill="1" applyBorder="1" applyAlignment="1">
      <alignment vertical="top" wrapText="1"/>
    </xf>
    <xf numFmtId="49" fontId="61" fillId="0" borderId="1" xfId="22" applyNumberFormat="1" applyFont="1" applyFill="1" applyBorder="1" applyAlignment="1">
      <alignment vertical="top" wrapText="1"/>
    </xf>
    <xf numFmtId="4" fontId="54" fillId="0" borderId="37" xfId="22" applyNumberFormat="1" applyFont="1" applyBorder="1" applyAlignment="1">
      <alignment horizontal="left" wrapText="1"/>
    </xf>
    <xf numFmtId="49" fontId="54" fillId="0" borderId="37" xfId="22" applyNumberFormat="1" applyFont="1" applyBorder="1" applyAlignment="1">
      <alignment horizontal="left" wrapText="1"/>
    </xf>
    <xf numFmtId="0" fontId="54" fillId="0" borderId="37" xfId="22" applyNumberFormat="1" applyFont="1" applyBorder="1" applyAlignment="1">
      <alignment horizontal="right" wrapText="1"/>
    </xf>
    <xf numFmtId="0" fontId="53" fillId="0" borderId="37" xfId="22" applyNumberFormat="1" applyFont="1" applyBorder="1" applyAlignment="1">
      <alignment horizontal="left" vertical="top" wrapText="1"/>
    </xf>
    <xf numFmtId="49" fontId="54" fillId="0" borderId="37" xfId="22" applyNumberFormat="1" applyFont="1" applyBorder="1" applyAlignment="1">
      <alignment horizontal="left" vertical="top" wrapText="1"/>
    </xf>
    <xf numFmtId="0" fontId="62" fillId="0" borderId="0" xfId="22" applyNumberFormat="1" applyFont="1" applyAlignment="1">
      <alignment horizontal="center" wrapText="1"/>
    </xf>
    <xf numFmtId="0" fontId="61" fillId="0" borderId="12" xfId="22" applyNumberFormat="1" applyFont="1" applyFill="1" applyBorder="1" applyAlignment="1">
      <alignment horizontal="left" vertical="top" wrapText="1"/>
    </xf>
    <xf numFmtId="0" fontId="54" fillId="0" borderId="37" xfId="22" applyNumberFormat="1" applyFont="1" applyBorder="1" applyAlignment="1">
      <alignment horizontal="left" vertical="top" wrapText="1"/>
    </xf>
    <xf numFmtId="0" fontId="14" fillId="0" borderId="12" xfId="22" applyNumberFormat="1" applyFont="1" applyBorder="1" applyAlignment="1">
      <alignment horizontal="left" vertical="top" wrapText="1"/>
    </xf>
    <xf numFmtId="4" fontId="55" fillId="0" borderId="12" xfId="22" applyNumberFormat="1" applyFont="1" applyBorder="1" applyAlignment="1">
      <alignment horizontal="left" wrapText="1"/>
    </xf>
    <xf numFmtId="49" fontId="55" fillId="0" borderId="12" xfId="22" applyNumberFormat="1" applyFont="1" applyBorder="1" applyAlignment="1">
      <alignment horizontal="left" wrapText="1"/>
    </xf>
    <xf numFmtId="0" fontId="55" fillId="0" borderId="12" xfId="22" applyNumberFormat="1" applyFont="1" applyBorder="1" applyAlignment="1">
      <alignment horizontal="right" wrapText="1"/>
    </xf>
    <xf numFmtId="0" fontId="55" fillId="0" borderId="12" xfId="22" applyNumberFormat="1" applyFont="1" applyBorder="1" applyAlignment="1">
      <alignment horizontal="left" vertical="top" wrapText="1"/>
    </xf>
    <xf numFmtId="49" fontId="55" fillId="0" borderId="13" xfId="22" applyNumberFormat="1" applyFont="1" applyBorder="1" applyAlignment="1">
      <alignment horizontal="left" vertical="top" wrapText="1"/>
    </xf>
    <xf numFmtId="49" fontId="15" fillId="0" borderId="38" xfId="22" applyNumberFormat="1" applyFont="1" applyBorder="1" applyAlignment="1">
      <alignment horizontal="left" vertical="top" wrapText="1"/>
    </xf>
    <xf numFmtId="0" fontId="14" fillId="0" borderId="12" xfId="22" applyNumberFormat="1" applyFont="1" applyFill="1" applyBorder="1" applyAlignment="1">
      <alignment horizontal="left" vertical="top" wrapText="1"/>
    </xf>
    <xf numFmtId="0" fontId="62" fillId="0" borderId="0" xfId="22" applyNumberFormat="1" applyFont="1" applyFill="1" applyAlignment="1">
      <alignment horizontal="center" wrapText="1"/>
    </xf>
    <xf numFmtId="0" fontId="63" fillId="0" borderId="12" xfId="22" applyNumberFormat="1" applyFont="1" applyFill="1" applyBorder="1" applyAlignment="1">
      <alignment horizontal="left" vertical="top" wrapText="1"/>
    </xf>
    <xf numFmtId="0" fontId="53" fillId="0" borderId="24" xfId="22" applyNumberFormat="1" applyFont="1" applyBorder="1" applyAlignment="1">
      <alignment horizontal="right" vertical="top" wrapText="1"/>
    </xf>
    <xf numFmtId="4" fontId="58" fillId="2" borderId="0" xfId="22" applyNumberFormat="1" applyFont="1" applyFill="1" applyBorder="1" applyAlignment="1">
      <alignment horizontal="left" vertical="top" wrapText="1"/>
    </xf>
    <xf numFmtId="49" fontId="58" fillId="2" borderId="0" xfId="22" applyNumberFormat="1" applyFont="1" applyFill="1" applyBorder="1" applyAlignment="1">
      <alignment horizontal="left" vertical="top" wrapText="1"/>
    </xf>
    <xf numFmtId="0" fontId="55" fillId="0" borderId="0" xfId="22" applyNumberFormat="1" applyFont="1" applyBorder="1" applyAlignment="1">
      <alignment vertical="top" wrapText="1"/>
    </xf>
    <xf numFmtId="0" fontId="55" fillId="0" borderId="0" xfId="22" applyNumberFormat="1" applyFont="1" applyBorder="1" applyAlignment="1">
      <alignment horizontal="left" vertical="top" wrapText="1"/>
    </xf>
    <xf numFmtId="49" fontId="67" fillId="0" borderId="0" xfId="23" applyNumberFormat="1" applyFont="1" applyBorder="1" applyAlignment="1">
      <alignment horizontal="left" vertical="top" wrapText="1"/>
    </xf>
    <xf numFmtId="0" fontId="55" fillId="0" borderId="25" xfId="22" applyNumberFormat="1" applyFont="1" applyBorder="1" applyAlignment="1">
      <alignment horizontal="right" vertical="top" wrapText="1"/>
    </xf>
    <xf numFmtId="0" fontId="55" fillId="0" borderId="25" xfId="22" applyNumberFormat="1" applyFont="1" applyBorder="1" applyAlignment="1">
      <alignment horizontal="left" vertical="top" wrapText="1"/>
    </xf>
    <xf numFmtId="0" fontId="55" fillId="0" borderId="25" xfId="22" applyNumberFormat="1" applyFont="1" applyBorder="1" applyAlignment="1">
      <alignment vertical="top" wrapText="1"/>
    </xf>
    <xf numFmtId="4" fontId="55" fillId="0" borderId="0" xfId="22" applyNumberFormat="1" applyFont="1" applyBorder="1" applyAlignment="1">
      <alignment horizontal="left" vertical="top" wrapText="1"/>
    </xf>
    <xf numFmtId="0" fontId="55" fillId="0" borderId="0" xfId="22" applyNumberFormat="1" applyFont="1" applyBorder="1" applyAlignment="1">
      <alignment horizontal="right" vertical="top" wrapText="1"/>
    </xf>
    <xf numFmtId="4" fontId="55" fillId="0" borderId="3" xfId="22" applyNumberFormat="1" applyFont="1" applyBorder="1" applyAlignment="1">
      <alignment horizontal="left" vertical="top" wrapText="1"/>
    </xf>
    <xf numFmtId="0" fontId="55" fillId="0" borderId="3" xfId="22" applyNumberFormat="1" applyFont="1" applyBorder="1" applyAlignment="1">
      <alignment horizontal="right" vertical="top" wrapText="1"/>
    </xf>
    <xf numFmtId="0" fontId="55" fillId="0" borderId="3" xfId="22" applyNumberFormat="1" applyFont="1" applyBorder="1" applyAlignment="1">
      <alignment vertical="top" wrapText="1"/>
    </xf>
    <xf numFmtId="49" fontId="67" fillId="0" borderId="4" xfId="23" applyNumberFormat="1" applyFont="1" applyBorder="1" applyAlignment="1">
      <alignment horizontal="left" vertical="top" wrapText="1"/>
    </xf>
    <xf numFmtId="49" fontId="68" fillId="0" borderId="0" xfId="23" applyNumberFormat="1" applyFont="1" applyAlignment="1">
      <alignment horizontal="left" vertical="top" wrapText="1"/>
    </xf>
    <xf numFmtId="49" fontId="68" fillId="0" borderId="34" xfId="23" applyNumberFormat="1" applyFont="1" applyBorder="1" applyAlignment="1">
      <alignment horizontal="left" vertical="top" wrapText="1"/>
    </xf>
    <xf numFmtId="49" fontId="68" fillId="0" borderId="35" xfId="23" applyNumberFormat="1" applyFont="1" applyBorder="1" applyAlignment="1">
      <alignment horizontal="left" vertical="top" wrapText="1"/>
    </xf>
    <xf numFmtId="4" fontId="58" fillId="2" borderId="9" xfId="22" applyNumberFormat="1" applyFont="1" applyFill="1" applyBorder="1" applyAlignment="1">
      <alignment horizontal="left" vertical="top" wrapText="1"/>
    </xf>
    <xf numFmtId="49" fontId="58" fillId="2" borderId="9" xfId="22" applyNumberFormat="1" applyFont="1" applyFill="1" applyBorder="1" applyAlignment="1">
      <alignment horizontal="left" vertical="top" wrapText="1"/>
    </xf>
    <xf numFmtId="165" fontId="0" fillId="0" borderId="0" xfId="0" applyNumberFormat="1"/>
    <xf numFmtId="4" fontId="0" fillId="0" borderId="0" xfId="0" applyNumberFormat="1" applyAlignment="1">
      <alignment horizontal="right"/>
    </xf>
    <xf numFmtId="4" fontId="0" fillId="0" borderId="0" xfId="0" applyNumberFormat="1"/>
    <xf numFmtId="0" fontId="0" fillId="0" borderId="0" xfId="0" applyAlignment="1">
      <alignment vertical="top" wrapText="1"/>
    </xf>
    <xf numFmtId="0" fontId="0" fillId="0" borderId="0" xfId="0" applyAlignment="1">
      <alignment horizontal="right" vertical="top"/>
    </xf>
    <xf numFmtId="165" fontId="0" fillId="0" borderId="22" xfId="0" applyNumberFormat="1" applyFill="1" applyBorder="1"/>
    <xf numFmtId="4" fontId="0" fillId="0" borderId="22" xfId="0" applyNumberFormat="1" applyBorder="1" applyAlignment="1">
      <alignment horizontal="right"/>
    </xf>
    <xf numFmtId="4" fontId="0" fillId="0" borderId="22" xfId="0" applyNumberFormat="1" applyBorder="1"/>
    <xf numFmtId="0" fontId="0" fillId="0" borderId="22" xfId="0" applyBorder="1"/>
    <xf numFmtId="0" fontId="0" fillId="0" borderId="22" xfId="0" applyBorder="1" applyAlignment="1">
      <alignment vertical="top" wrapText="1"/>
    </xf>
    <xf numFmtId="0" fontId="0" fillId="0" borderId="22" xfId="0" applyBorder="1" applyAlignment="1">
      <alignment horizontal="right" vertical="top"/>
    </xf>
    <xf numFmtId="165" fontId="0" fillId="0" borderId="0" xfId="0" applyNumberFormat="1" applyFill="1"/>
    <xf numFmtId="0" fontId="69" fillId="0" borderId="0" xfId="0" applyFont="1" applyAlignment="1">
      <alignment vertical="top" wrapText="1"/>
    </xf>
    <xf numFmtId="0" fontId="1" fillId="0" borderId="0" xfId="0" applyFont="1" applyAlignment="1">
      <alignment horizontal="right" vertical="top"/>
    </xf>
    <xf numFmtId="165" fontId="0" fillId="0" borderId="1" xfId="0" applyNumberFormat="1" applyFill="1" applyBorder="1"/>
    <xf numFmtId="4" fontId="0" fillId="0" borderId="1" xfId="0" applyNumberFormat="1" applyBorder="1" applyAlignment="1">
      <alignment horizontal="right"/>
    </xf>
    <xf numFmtId="4" fontId="0" fillId="0" borderId="1" xfId="0" applyNumberFormat="1" applyBorder="1"/>
    <xf numFmtId="0" fontId="0" fillId="0" borderId="1" xfId="0" applyBorder="1"/>
    <xf numFmtId="0" fontId="0" fillId="0" borderId="1" xfId="0" applyBorder="1" applyAlignment="1">
      <alignment vertical="top" wrapText="1"/>
    </xf>
    <xf numFmtId="0" fontId="0" fillId="0" borderId="1" xfId="0" applyBorder="1" applyAlignment="1">
      <alignment horizontal="right" vertical="top"/>
    </xf>
    <xf numFmtId="0" fontId="0" fillId="0" borderId="0" xfId="0" applyFill="1" applyAlignment="1">
      <alignment vertical="top" wrapText="1"/>
    </xf>
    <xf numFmtId="0" fontId="0" fillId="0" borderId="0" xfId="0" applyFill="1"/>
    <xf numFmtId="4" fontId="0" fillId="0" borderId="0" xfId="0" applyNumberFormat="1" applyFill="1" applyAlignment="1">
      <alignment horizontal="right"/>
    </xf>
    <xf numFmtId="4" fontId="0" fillId="0" borderId="0" xfId="0" applyNumberFormat="1" applyFill="1"/>
    <xf numFmtId="0" fontId="0" fillId="0" borderId="0" xfId="0" applyFill="1" applyAlignment="1">
      <alignment horizontal="right" vertical="top"/>
    </xf>
    <xf numFmtId="4" fontId="21" fillId="0" borderId="17" xfId="0" applyNumberFormat="1" applyFont="1" applyBorder="1" applyAlignment="1" applyProtection="1">
      <alignment horizontal="center"/>
      <protection locked="0"/>
    </xf>
    <xf numFmtId="4" fontId="21" fillId="0" borderId="17" xfId="0" applyNumberFormat="1" applyFont="1" applyFill="1" applyBorder="1" applyAlignment="1" applyProtection="1">
      <alignment horizontal="center"/>
      <protection locked="0"/>
    </xf>
    <xf numFmtId="0" fontId="21" fillId="0" borderId="17" xfId="0" applyFont="1" applyBorder="1" applyAlignment="1" applyProtection="1">
      <alignment horizontal="center"/>
      <protection locked="0"/>
    </xf>
    <xf numFmtId="0" fontId="21" fillId="0" borderId="17" xfId="0" applyFont="1" applyBorder="1" applyAlignment="1" applyProtection="1">
      <alignment horizontal="left"/>
      <protection locked="0"/>
    </xf>
    <xf numFmtId="0" fontId="21" fillId="0" borderId="17" xfId="0" applyFont="1" applyBorder="1" applyAlignment="1" applyProtection="1">
      <alignment horizontal="center" vertical="top" wrapText="1"/>
      <protection locked="0"/>
    </xf>
    <xf numFmtId="0" fontId="70" fillId="0" borderId="0" xfId="0" applyFont="1" applyAlignment="1"/>
    <xf numFmtId="0" fontId="0" fillId="0" borderId="0" xfId="0" applyAlignment="1">
      <alignment horizontal="right"/>
    </xf>
    <xf numFmtId="0" fontId="1" fillId="0" borderId="0" xfId="0" applyFont="1" applyAlignment="1">
      <alignment horizontal="right"/>
    </xf>
    <xf numFmtId="0" fontId="1" fillId="0" borderId="0" xfId="0" applyFont="1"/>
    <xf numFmtId="165" fontId="1" fillId="0" borderId="0" xfId="0" applyNumberFormat="1" applyFont="1"/>
    <xf numFmtId="0" fontId="0" fillId="0" borderId="0" xfId="0" applyBorder="1"/>
    <xf numFmtId="165" fontId="0" fillId="0" borderId="0" xfId="0" applyNumberFormat="1" applyBorder="1"/>
    <xf numFmtId="165" fontId="0" fillId="0" borderId="1" xfId="0" applyNumberFormat="1" applyBorder="1"/>
    <xf numFmtId="0" fontId="0" fillId="0" borderId="1" xfId="0" applyBorder="1" applyAlignment="1">
      <alignment horizontal="right"/>
    </xf>
    <xf numFmtId="0" fontId="0" fillId="0" borderId="0" xfId="0" applyBorder="1" applyAlignment="1">
      <alignment horizontal="right"/>
    </xf>
    <xf numFmtId="0" fontId="69" fillId="0" borderId="0" xfId="0" applyFont="1"/>
    <xf numFmtId="165" fontId="69" fillId="0" borderId="0" xfId="0" applyNumberFormat="1" applyFont="1"/>
    <xf numFmtId="166" fontId="18" fillId="0" borderId="0" xfId="2" applyNumberFormat="1" applyFont="1" applyProtection="1">
      <protection locked="0"/>
    </xf>
    <xf numFmtId="166" fontId="17" fillId="0" borderId="0" xfId="2" applyNumberFormat="1" applyFont="1" applyProtection="1">
      <protection locked="0"/>
    </xf>
    <xf numFmtId="166" fontId="23" fillId="0" borderId="0" xfId="2" applyNumberFormat="1" applyFont="1" applyFill="1" applyAlignment="1" applyProtection="1">
      <protection locked="0"/>
    </xf>
    <xf numFmtId="166" fontId="17" fillId="0" borderId="0" xfId="2" applyNumberFormat="1" applyFont="1" applyAlignment="1" applyProtection="1">
      <protection locked="0"/>
    </xf>
    <xf numFmtId="166" fontId="22" fillId="0" borderId="0" xfId="2" applyNumberFormat="1" applyFont="1" applyProtection="1">
      <protection locked="0"/>
    </xf>
    <xf numFmtId="166" fontId="21" fillId="0" borderId="0" xfId="2" applyNumberFormat="1" applyFont="1" applyProtection="1">
      <protection locked="0"/>
    </xf>
    <xf numFmtId="166" fontId="10" fillId="0" borderId="0" xfId="2" applyNumberFormat="1" applyFont="1" applyProtection="1">
      <protection locked="0"/>
    </xf>
    <xf numFmtId="166" fontId="12" fillId="0" borderId="0" xfId="2" applyNumberFormat="1" applyFont="1" applyProtection="1">
      <protection locked="0"/>
    </xf>
    <xf numFmtId="166" fontId="38" fillId="0" borderId="0" xfId="2" applyNumberFormat="1" applyFont="1" applyProtection="1">
      <protection locked="0"/>
    </xf>
    <xf numFmtId="166" fontId="34" fillId="0" borderId="0" xfId="2" applyNumberFormat="1" applyFont="1" applyProtection="1">
      <protection locked="0"/>
    </xf>
    <xf numFmtId="166" fontId="29" fillId="0" borderId="0" xfId="2" applyNumberFormat="1" applyFont="1" applyProtection="1">
      <protection locked="0"/>
    </xf>
    <xf numFmtId="166" fontId="29" fillId="0" borderId="1" xfId="2" applyNumberFormat="1" applyFont="1" applyBorder="1" applyProtection="1">
      <protection locked="0"/>
    </xf>
    <xf numFmtId="166" fontId="21" fillId="0" borderId="9" xfId="2" applyNumberFormat="1" applyFont="1" applyBorder="1" applyProtection="1">
      <protection locked="0"/>
    </xf>
    <xf numFmtId="166" fontId="11" fillId="0" borderId="0" xfId="2" applyNumberFormat="1" applyFont="1" applyProtection="1">
      <protection locked="0"/>
    </xf>
    <xf numFmtId="166" fontId="34" fillId="0" borderId="0" xfId="2" applyNumberFormat="1" applyFont="1" applyBorder="1" applyProtection="1">
      <protection locked="0"/>
    </xf>
    <xf numFmtId="166" fontId="17" fillId="0" borderId="1" xfId="2" applyNumberFormat="1" applyFont="1" applyBorder="1" applyProtection="1">
      <protection locked="0"/>
    </xf>
    <xf numFmtId="166" fontId="33" fillId="0" borderId="0" xfId="2" applyNumberFormat="1" applyFont="1" applyProtection="1">
      <protection locked="0"/>
    </xf>
    <xf numFmtId="166" fontId="23" fillId="0" borderId="0" xfId="2" applyNumberFormat="1" applyFont="1" applyFill="1" applyProtection="1">
      <protection locked="0"/>
    </xf>
    <xf numFmtId="166" fontId="23" fillId="0" borderId="0" xfId="2" applyNumberFormat="1" applyFont="1" applyProtection="1">
      <protection locked="0"/>
    </xf>
    <xf numFmtId="166" fontId="23" fillId="0" borderId="0" xfId="2" applyNumberFormat="1" applyFont="1" applyAlignment="1" applyProtection="1">
      <alignment horizontal="center"/>
      <protection locked="0"/>
    </xf>
    <xf numFmtId="166" fontId="26" fillId="0" borderId="0" xfId="2" applyNumberFormat="1" applyFont="1" applyAlignment="1" applyProtection="1">
      <alignment horizontal="center"/>
      <protection locked="0"/>
    </xf>
    <xf numFmtId="166" fontId="6" fillId="0" borderId="17" xfId="2" applyNumberFormat="1" applyFont="1" applyBorder="1" applyAlignment="1" applyProtection="1">
      <alignment horizontal="left" wrapText="1"/>
      <protection locked="0"/>
    </xf>
    <xf numFmtId="166" fontId="17" fillId="0" borderId="17" xfId="2" applyNumberFormat="1" applyFont="1" applyBorder="1" applyProtection="1">
      <protection locked="0"/>
    </xf>
    <xf numFmtId="166" fontId="17" fillId="0" borderId="17" xfId="2" applyNumberFormat="1" applyFont="1" applyFill="1" applyBorder="1" applyProtection="1">
      <protection locked="0"/>
    </xf>
    <xf numFmtId="166" fontId="17" fillId="0" borderId="19" xfId="2" applyNumberFormat="1" applyFont="1" applyBorder="1" applyProtection="1">
      <protection locked="0"/>
    </xf>
    <xf numFmtId="166" fontId="17" fillId="0" borderId="17" xfId="9" applyNumberFormat="1" applyFont="1" applyBorder="1" applyProtection="1">
      <protection locked="0"/>
    </xf>
    <xf numFmtId="166" fontId="23" fillId="0" borderId="0" xfId="2" applyNumberFormat="1" applyFont="1" applyBorder="1" applyProtection="1">
      <protection locked="0"/>
    </xf>
    <xf numFmtId="166" fontId="26" fillId="0" borderId="0" xfId="2" applyNumberFormat="1" applyFont="1" applyBorder="1" applyProtection="1">
      <protection locked="0"/>
    </xf>
    <xf numFmtId="166" fontId="26" fillId="0" borderId="0" xfId="2" applyNumberFormat="1" applyFont="1" applyFill="1" applyProtection="1">
      <protection locked="0"/>
    </xf>
    <xf numFmtId="166" fontId="17" fillId="0" borderId="0" xfId="2" applyNumberFormat="1" applyFont="1" applyFill="1" applyProtection="1">
      <protection locked="0"/>
    </xf>
    <xf numFmtId="166" fontId="26" fillId="0" borderId="17" xfId="2" applyNumberFormat="1" applyFont="1" applyFill="1" applyBorder="1" applyProtection="1">
      <protection locked="0"/>
    </xf>
    <xf numFmtId="166" fontId="26" fillId="0" borderId="17" xfId="2" applyNumberFormat="1" applyFont="1" applyBorder="1" applyProtection="1">
      <protection locked="0"/>
    </xf>
    <xf numFmtId="166" fontId="17" fillId="0" borderId="22" xfId="2" applyNumberFormat="1" applyFont="1" applyBorder="1" applyProtection="1">
      <protection locked="0"/>
    </xf>
    <xf numFmtId="165" fontId="16" fillId="0" borderId="0" xfId="1" applyNumberFormat="1" applyFont="1" applyBorder="1"/>
    <xf numFmtId="165" fontId="14" fillId="0" borderId="0" xfId="1" applyNumberFormat="1" applyFont="1" applyFill="1" applyBorder="1" applyAlignment="1">
      <alignment vertical="top"/>
    </xf>
    <xf numFmtId="165" fontId="8" fillId="0" borderId="2" xfId="1" applyNumberFormat="1" applyFont="1" applyFill="1" applyBorder="1" applyAlignment="1">
      <alignment horizontal="right" vertical="top" wrapText="1"/>
    </xf>
    <xf numFmtId="165" fontId="14" fillId="0" borderId="5" xfId="1" applyNumberFormat="1" applyFont="1" applyFill="1" applyBorder="1" applyAlignment="1">
      <alignment vertical="top"/>
    </xf>
    <xf numFmtId="165" fontId="15" fillId="0" borderId="14" xfId="1" applyNumberFormat="1" applyFont="1" applyFill="1" applyBorder="1" applyAlignment="1">
      <alignment vertical="top"/>
    </xf>
    <xf numFmtId="165" fontId="14" fillId="0" borderId="11" xfId="1" applyNumberFormat="1" applyFont="1" applyFill="1" applyBorder="1" applyAlignment="1">
      <alignment horizontal="right" vertical="top" wrapText="1"/>
    </xf>
    <xf numFmtId="165" fontId="9" fillId="0" borderId="8" xfId="1" applyNumberFormat="1" applyFont="1" applyFill="1" applyBorder="1" applyAlignment="1">
      <alignment horizontal="right" vertical="top" wrapText="1"/>
    </xf>
    <xf numFmtId="165" fontId="8" fillId="0" borderId="5" xfId="1" applyNumberFormat="1" applyFont="1" applyFill="1" applyBorder="1" applyAlignment="1">
      <alignment horizontal="right" vertical="top" wrapText="1"/>
    </xf>
    <xf numFmtId="165" fontId="11" fillId="0" borderId="2" xfId="1" applyNumberFormat="1" applyFont="1" applyFill="1" applyBorder="1" applyAlignment="1">
      <alignment horizontal="right"/>
    </xf>
    <xf numFmtId="165" fontId="12" fillId="0" borderId="5" xfId="1" applyNumberFormat="1" applyFont="1" applyBorder="1" applyProtection="1">
      <protection locked="0"/>
    </xf>
    <xf numFmtId="165" fontId="12" fillId="0" borderId="0" xfId="1" applyNumberFormat="1" applyFont="1" applyBorder="1" applyAlignment="1">
      <alignment horizontal="right" vertical="top" wrapText="1"/>
    </xf>
    <xf numFmtId="165" fontId="2" fillId="0" borderId="2" xfId="1" applyNumberFormat="1" applyBorder="1"/>
    <xf numFmtId="165" fontId="12" fillId="0" borderId="0" xfId="1" applyNumberFormat="1" applyFont="1" applyBorder="1" applyProtection="1">
      <protection locked="0"/>
    </xf>
    <xf numFmtId="165" fontId="12" fillId="0" borderId="2" xfId="1" applyNumberFormat="1" applyFont="1" applyBorder="1" applyAlignment="1">
      <alignment horizontal="right" vertical="top" wrapText="1"/>
    </xf>
    <xf numFmtId="165" fontId="8" fillId="0" borderId="0" xfId="1" applyNumberFormat="1" applyFont="1" applyBorder="1" applyAlignment="1">
      <alignment horizontal="right" vertical="top" wrapText="1"/>
    </xf>
    <xf numFmtId="165" fontId="5" fillId="0" borderId="0" xfId="1" applyNumberFormat="1" applyFont="1"/>
    <xf numFmtId="165" fontId="2" fillId="0" borderId="0" xfId="1" applyNumberFormat="1"/>
    <xf numFmtId="0" fontId="54" fillId="0" borderId="0" xfId="22" applyNumberFormat="1" applyFont="1" applyAlignment="1">
      <alignment horizontal="left" vertical="top" wrapText="1"/>
    </xf>
    <xf numFmtId="0" fontId="53" fillId="0" borderId="0" xfId="22" applyNumberFormat="1" applyFont="1" applyAlignment="1">
      <alignment horizontal="left" vertical="top" wrapText="1"/>
    </xf>
    <xf numFmtId="0" fontId="71" fillId="0" borderId="0" xfId="0" applyFont="1"/>
    <xf numFmtId="14" fontId="71" fillId="0" borderId="0" xfId="0" applyNumberFormat="1" applyFont="1"/>
    <xf numFmtId="0" fontId="71" fillId="0" borderId="0" xfId="0" applyFont="1" applyProtection="1">
      <protection locked="0"/>
    </xf>
    <xf numFmtId="0" fontId="1" fillId="0" borderId="0" xfId="0" applyFont="1" applyAlignment="1">
      <alignment wrapText="1"/>
    </xf>
    <xf numFmtId="0" fontId="17" fillId="0" borderId="17" xfId="2" applyFont="1" applyFill="1" applyBorder="1" applyAlignment="1" applyProtection="1">
      <alignment horizontal="right" vertical="top"/>
      <protection locked="0"/>
    </xf>
    <xf numFmtId="0" fontId="2" fillId="0" borderId="17" xfId="2" applyFont="1" applyFill="1" applyBorder="1" applyAlignment="1" applyProtection="1">
      <alignment vertical="top" wrapText="1"/>
      <protection locked="0"/>
    </xf>
    <xf numFmtId="0" fontId="54" fillId="0" borderId="0" xfId="22" applyNumberFormat="1" applyFont="1" applyAlignment="1">
      <alignment horizontal="left" vertical="top" wrapText="1"/>
    </xf>
    <xf numFmtId="0" fontId="2" fillId="0" borderId="0" xfId="20" applyFont="1" applyFill="1" applyAlignment="1" applyProtection="1">
      <alignment vertical="top" wrapText="1"/>
      <protection locked="0"/>
    </xf>
    <xf numFmtId="0" fontId="2" fillId="0" borderId="17" xfId="20" applyFont="1" applyFill="1" applyBorder="1" applyAlignment="1" applyProtection="1">
      <alignment vertical="top" wrapText="1"/>
      <protection locked="0"/>
    </xf>
    <xf numFmtId="0" fontId="2" fillId="0" borderId="17" xfId="20" applyFont="1" applyFill="1" applyBorder="1" applyAlignment="1" applyProtection="1">
      <alignment horizontal="left"/>
      <protection locked="0"/>
    </xf>
    <xf numFmtId="4" fontId="15" fillId="0" borderId="16" xfId="1" applyNumberFormat="1" applyFont="1" applyFill="1" applyBorder="1" applyAlignment="1">
      <alignment vertical="top"/>
    </xf>
    <xf numFmtId="4" fontId="15" fillId="0" borderId="15" xfId="1" applyNumberFormat="1" applyFont="1" applyFill="1" applyBorder="1" applyAlignment="1">
      <alignment vertical="top"/>
    </xf>
    <xf numFmtId="0" fontId="54" fillId="0" borderId="25" xfId="22" applyNumberFormat="1" applyFont="1" applyBorder="1" applyAlignment="1">
      <alignment horizontal="left" vertical="top" wrapText="1"/>
    </xf>
    <xf numFmtId="0" fontId="53" fillId="0" borderId="0" xfId="22" applyNumberFormat="1" applyFont="1" applyAlignment="1">
      <alignment horizontal="left" vertical="top" wrapText="1"/>
    </xf>
    <xf numFmtId="0" fontId="53" fillId="0" borderId="1" xfId="22" applyNumberFormat="1" applyFont="1" applyBorder="1" applyAlignment="1">
      <alignment horizontal="left" vertical="top" wrapText="1"/>
    </xf>
    <xf numFmtId="0" fontId="55" fillId="0" borderId="3" xfId="22" applyNumberFormat="1" applyFont="1" applyBorder="1" applyAlignment="1">
      <alignment horizontal="left" vertical="top" wrapText="1"/>
    </xf>
    <xf numFmtId="0" fontId="54" fillId="0" borderId="0" xfId="22" applyNumberFormat="1" applyFont="1" applyAlignment="1">
      <alignment horizontal="left" vertical="top" wrapText="1"/>
    </xf>
    <xf numFmtId="0" fontId="54" fillId="0" borderId="1" xfId="22" applyNumberFormat="1" applyFont="1" applyFill="1" applyBorder="1" applyAlignment="1">
      <alignment horizontal="left" vertical="top" wrapText="1"/>
    </xf>
    <xf numFmtId="0" fontId="53" fillId="0" borderId="12" xfId="22" applyNumberFormat="1" applyFont="1" applyFill="1" applyBorder="1" applyAlignment="1">
      <alignment horizontal="left" vertical="top" wrapText="1"/>
    </xf>
    <xf numFmtId="0" fontId="54" fillId="0" borderId="35" xfId="22" applyNumberFormat="1" applyFont="1" applyBorder="1" applyAlignment="1">
      <alignment horizontal="left" vertical="top" wrapText="1"/>
    </xf>
    <xf numFmtId="0" fontId="54" fillId="0" borderId="34" xfId="22" applyNumberFormat="1" applyFont="1" applyBorder="1" applyAlignment="1">
      <alignment horizontal="left" vertical="top" wrapText="1"/>
    </xf>
    <xf numFmtId="49" fontId="55" fillId="0" borderId="3" xfId="22" applyNumberFormat="1" applyFont="1" applyBorder="1" applyAlignment="1">
      <alignment horizontal="left" vertical="top" wrapText="1"/>
    </xf>
    <xf numFmtId="49" fontId="55" fillId="0" borderId="25" xfId="22" applyNumberFormat="1" applyFont="1" applyBorder="1" applyAlignment="1">
      <alignment horizontal="left" vertical="top" wrapText="1"/>
    </xf>
    <xf numFmtId="0" fontId="54" fillId="0" borderId="37" xfId="22" applyNumberFormat="1" applyFont="1" applyBorder="1" applyAlignment="1">
      <alignment horizontal="left" vertical="top" wrapText="1"/>
    </xf>
    <xf numFmtId="0" fontId="55" fillId="0" borderId="12" xfId="22" applyNumberFormat="1" applyFont="1" applyBorder="1" applyAlignment="1">
      <alignment horizontal="left" vertical="top" wrapText="1"/>
    </xf>
    <xf numFmtId="0" fontId="53" fillId="0" borderId="24" xfId="22" applyNumberFormat="1" applyFont="1" applyBorder="1" applyAlignment="1">
      <alignment horizontal="left" vertical="top" wrapText="1"/>
    </xf>
    <xf numFmtId="49" fontId="67" fillId="0" borderId="25" xfId="23" applyNumberFormat="1" applyFont="1" applyBorder="1" applyAlignment="1">
      <alignment horizontal="left" vertical="top" wrapText="1"/>
    </xf>
    <xf numFmtId="0" fontId="70" fillId="0" borderId="0" xfId="0" applyFont="1" applyAlignment="1">
      <alignment horizontal="center"/>
    </xf>
    <xf numFmtId="0" fontId="72" fillId="0" borderId="43" xfId="0" applyFont="1" applyBorder="1" applyAlignment="1">
      <alignment horizontal="left" vertical="top" wrapText="1"/>
    </xf>
    <xf numFmtId="0" fontId="72" fillId="0" borderId="22" xfId="0" applyFont="1" applyBorder="1" applyAlignment="1">
      <alignment horizontal="left" vertical="top" wrapText="1"/>
    </xf>
    <xf numFmtId="0" fontId="71" fillId="0" borderId="22" xfId="0" applyFont="1" applyBorder="1"/>
    <xf numFmtId="0" fontId="71" fillId="0" borderId="42" xfId="0" applyFont="1" applyBorder="1"/>
    <xf numFmtId="0" fontId="80" fillId="0" borderId="0" xfId="0" applyFont="1" applyAlignment="1">
      <alignment horizontal="center" vertical="center" wrapText="1"/>
    </xf>
    <xf numFmtId="0" fontId="79" fillId="0" borderId="0" xfId="0" applyFont="1" applyAlignment="1">
      <alignment horizontal="center" vertical="center" wrapText="1"/>
    </xf>
    <xf numFmtId="0" fontId="77" fillId="0" borderId="0" xfId="0" applyFont="1" applyAlignment="1">
      <alignment horizontal="left" vertical="top" wrapText="1"/>
    </xf>
    <xf numFmtId="0" fontId="71" fillId="0" borderId="0" xfId="0" applyFont="1" applyAlignment="1">
      <alignment horizontal="left" vertical="top" wrapText="1"/>
    </xf>
    <xf numFmtId="0" fontId="71" fillId="4" borderId="17" xfId="0" applyFont="1" applyFill="1" applyBorder="1" applyAlignment="1">
      <alignment horizontal="center" vertical="top" wrapText="1"/>
    </xf>
    <xf numFmtId="0" fontId="71" fillId="0" borderId="17" xfId="0" applyFont="1" applyBorder="1"/>
    <xf numFmtId="0" fontId="71" fillId="3" borderId="17" xfId="0" applyFont="1" applyFill="1" applyBorder="1" applyAlignment="1">
      <alignment wrapText="1"/>
    </xf>
    <xf numFmtId="0" fontId="73" fillId="0" borderId="22" xfId="0" applyFont="1" applyBorder="1" applyAlignment="1">
      <alignment horizontal="left" vertical="top" wrapText="1"/>
    </xf>
    <xf numFmtId="0" fontId="73" fillId="0" borderId="0" xfId="0" applyFont="1" applyAlignment="1">
      <alignment wrapText="1"/>
    </xf>
    <xf numFmtId="0" fontId="72" fillId="0" borderId="0" xfId="0" applyFont="1" applyAlignment="1">
      <alignment vertical="top" wrapText="1"/>
    </xf>
    <xf numFmtId="0" fontId="71" fillId="0" borderId="0" xfId="0" applyFont="1" applyAlignment="1">
      <alignment vertical="top" wrapText="1"/>
    </xf>
    <xf numFmtId="0" fontId="71" fillId="0" borderId="21" xfId="0" applyFont="1" applyBorder="1"/>
    <xf numFmtId="0" fontId="71" fillId="0" borderId="0" xfId="0" applyFont="1"/>
    <xf numFmtId="0" fontId="71" fillId="0" borderId="41" xfId="0" applyFont="1" applyBorder="1"/>
    <xf numFmtId="0" fontId="71" fillId="0" borderId="40" xfId="0" applyFont="1" applyBorder="1"/>
    <xf numFmtId="0" fontId="71" fillId="0" borderId="1" xfId="0" applyFont="1" applyBorder="1"/>
    <xf numFmtId="0" fontId="71" fillId="0" borderId="39" xfId="0" applyFont="1" applyBorder="1"/>
  </cellXfs>
  <cellStyles count="24">
    <cellStyle name="Hiperpovezava" xfId="23" builtinId="8"/>
    <cellStyle name="Navadno" xfId="0" builtinId="0"/>
    <cellStyle name="Navadno 11" xfId="2"/>
    <cellStyle name="Navadno 12" xfId="11"/>
    <cellStyle name="Navadno 13" xfId="10"/>
    <cellStyle name="Navadno 14" xfId="7"/>
    <cellStyle name="Navadno 15" xfId="6"/>
    <cellStyle name="Navadno 16" xfId="5"/>
    <cellStyle name="Navadno 17" xfId="17"/>
    <cellStyle name="Navadno 18" xfId="15"/>
    <cellStyle name="Navadno 19" xfId="16"/>
    <cellStyle name="Navadno 2" xfId="1"/>
    <cellStyle name="Navadno 2 2" xfId="13"/>
    <cellStyle name="Navadno 20" xfId="9"/>
    <cellStyle name="Navadno 25" xfId="19"/>
    <cellStyle name="Navadno 29" xfId="8"/>
    <cellStyle name="Navadno 3" xfId="20"/>
    <cellStyle name="Navadno 37" xfId="3"/>
    <cellStyle name="Navadno 39" xfId="4"/>
    <cellStyle name="Navadno 4" xfId="12"/>
    <cellStyle name="Navadno 5" xfId="22"/>
    <cellStyle name="Navadno 6" xfId="14"/>
    <cellStyle name="Normal_1.3.2" xfId="21"/>
    <cellStyle name="Normal_kanal S1"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4"/>
  <sheetViews>
    <sheetView tabSelected="1" view="pageBreakPreview" zoomScaleNormal="100" zoomScaleSheetLayoutView="100" workbookViewId="0"/>
  </sheetViews>
  <sheetFormatPr defaultRowHeight="12.75" x14ac:dyDescent="0.2"/>
  <cols>
    <col min="1" max="1" width="8" style="1" customWidth="1"/>
    <col min="2" max="2" width="27" style="1" customWidth="1"/>
    <col min="3" max="3" width="9.140625" style="1"/>
    <col min="4" max="4" width="12" style="1" customWidth="1"/>
    <col min="5" max="5" width="10.5703125" style="1" customWidth="1"/>
    <col min="6" max="6" width="16.42578125" style="690" customWidth="1"/>
    <col min="7" max="7" width="2.85546875" style="1" customWidth="1"/>
    <col min="8" max="16384" width="9.140625" style="1"/>
  </cols>
  <sheetData>
    <row r="1" spans="1:7" ht="18" x14ac:dyDescent="0.25">
      <c r="A1" s="3"/>
      <c r="B1" s="39"/>
      <c r="C1" s="38"/>
      <c r="D1" s="38"/>
      <c r="E1" s="38"/>
      <c r="F1" s="674"/>
      <c r="G1" s="3"/>
    </row>
    <row r="2" spans="1:7" ht="18" x14ac:dyDescent="0.25">
      <c r="A2" s="3"/>
      <c r="B2" s="39" t="s">
        <v>20</v>
      </c>
      <c r="C2" s="38"/>
      <c r="D2" s="38"/>
      <c r="E2" s="38"/>
      <c r="F2" s="674"/>
      <c r="G2" s="3"/>
    </row>
    <row r="3" spans="1:7" ht="13.5" thickBot="1" x14ac:dyDescent="0.25">
      <c r="A3" s="32"/>
      <c r="B3" s="32"/>
      <c r="C3" s="32"/>
      <c r="D3" s="32"/>
      <c r="E3" s="32"/>
      <c r="F3" s="675"/>
      <c r="G3" s="32"/>
    </row>
    <row r="4" spans="1:7" s="5" customFormat="1" ht="18.75" thickBot="1" x14ac:dyDescent="0.3">
      <c r="B4" s="35" t="s">
        <v>19</v>
      </c>
      <c r="C4" s="37"/>
      <c r="D4" s="36"/>
      <c r="E4" s="36"/>
      <c r="F4" s="676"/>
    </row>
    <row r="5" spans="1:7" s="5" customFormat="1" ht="13.5" thickBot="1" x14ac:dyDescent="0.25">
      <c r="B5" s="33"/>
      <c r="C5" s="32"/>
      <c r="D5" s="32"/>
      <c r="E5" s="32"/>
      <c r="F5" s="677"/>
    </row>
    <row r="6" spans="1:7" s="5" customFormat="1" x14ac:dyDescent="0.2">
      <c r="B6" s="703" t="s">
        <v>11</v>
      </c>
      <c r="C6" s="704"/>
      <c r="D6" s="704"/>
      <c r="E6" s="31"/>
      <c r="F6" s="678"/>
    </row>
    <row r="7" spans="1:7" s="5" customFormat="1" ht="15" customHeight="1" x14ac:dyDescent="0.2">
      <c r="B7" s="30" t="s">
        <v>18</v>
      </c>
      <c r="C7" s="29" t="s">
        <v>9</v>
      </c>
      <c r="D7" s="28">
        <v>2556</v>
      </c>
      <c r="E7" s="28"/>
      <c r="F7" s="679">
        <f>'Povezovalni vodovod'!H50</f>
        <v>0</v>
      </c>
    </row>
    <row r="8" spans="1:7" s="5" customFormat="1" ht="13.5" thickBot="1" x14ac:dyDescent="0.25">
      <c r="B8" s="27" t="s">
        <v>8</v>
      </c>
      <c r="C8" s="26" t="s">
        <v>7</v>
      </c>
      <c r="D8" s="25">
        <f>SUM(D7:D7)</f>
        <v>2556</v>
      </c>
      <c r="E8" s="25"/>
      <c r="F8" s="680">
        <f>SUM(F7:F7)</f>
        <v>0</v>
      </c>
    </row>
    <row r="9" spans="1:7" s="5" customFormat="1" ht="13.5" thickBot="1" x14ac:dyDescent="0.25">
      <c r="B9" s="24"/>
      <c r="C9" s="23"/>
      <c r="D9" s="22"/>
      <c r="E9" s="22"/>
      <c r="F9" s="681"/>
    </row>
    <row r="10" spans="1:7" s="5" customFormat="1" x14ac:dyDescent="0.2">
      <c r="B10" s="703" t="s">
        <v>17</v>
      </c>
      <c r="C10" s="704"/>
      <c r="D10" s="704"/>
      <c r="E10" s="31"/>
      <c r="F10" s="678"/>
    </row>
    <row r="11" spans="1:7" s="5" customFormat="1" x14ac:dyDescent="0.2">
      <c r="B11" s="30" t="s">
        <v>16</v>
      </c>
      <c r="C11" s="29" t="s">
        <v>12</v>
      </c>
      <c r="D11" s="28">
        <v>1</v>
      </c>
      <c r="E11" s="28"/>
      <c r="F11" s="679">
        <f>'VH Volavlje'!F71</f>
        <v>0</v>
      </c>
    </row>
    <row r="12" spans="1:7" s="5" customFormat="1" x14ac:dyDescent="0.2">
      <c r="B12" s="30" t="s">
        <v>15</v>
      </c>
      <c r="C12" s="29" t="s">
        <v>12</v>
      </c>
      <c r="D12" s="28">
        <v>1</v>
      </c>
      <c r="E12" s="28"/>
      <c r="F12" s="679">
        <f>'VH Janče'!F71</f>
        <v>0</v>
      </c>
    </row>
    <row r="13" spans="1:7" s="5" customFormat="1" x14ac:dyDescent="0.2">
      <c r="B13" s="30" t="s">
        <v>14</v>
      </c>
      <c r="C13" s="29" t="s">
        <v>12</v>
      </c>
      <c r="D13" s="28">
        <v>1</v>
      </c>
      <c r="E13" s="28"/>
      <c r="F13" s="679">
        <f>'Elektro VH Volavlje'!H24</f>
        <v>0</v>
      </c>
    </row>
    <row r="14" spans="1:7" s="5" customFormat="1" x14ac:dyDescent="0.2">
      <c r="B14" s="30" t="s">
        <v>13</v>
      </c>
      <c r="C14" s="29" t="s">
        <v>12</v>
      </c>
      <c r="D14" s="28">
        <v>1</v>
      </c>
      <c r="E14" s="28"/>
      <c r="F14" s="679">
        <f>'Elektro VH Janče'!I21</f>
        <v>0</v>
      </c>
    </row>
    <row r="15" spans="1:7" s="5" customFormat="1" ht="13.5" thickBot="1" x14ac:dyDescent="0.25">
      <c r="B15" s="27" t="s">
        <v>8</v>
      </c>
      <c r="C15" s="26" t="s">
        <v>4</v>
      </c>
      <c r="D15" s="25" t="s">
        <v>4</v>
      </c>
      <c r="E15" s="25"/>
      <c r="F15" s="680">
        <f>SUM(F11:F14)</f>
        <v>0</v>
      </c>
    </row>
    <row r="16" spans="1:7" s="5" customFormat="1" ht="13.5" thickBot="1" x14ac:dyDescent="0.25">
      <c r="B16" s="24"/>
      <c r="C16" s="23"/>
      <c r="D16" s="22"/>
      <c r="E16" s="22"/>
      <c r="F16" s="681"/>
    </row>
    <row r="17" spans="1:6" s="12" customFormat="1" ht="15.75" customHeight="1" thickBot="1" x14ac:dyDescent="0.3">
      <c r="B17" s="15" t="s">
        <v>5</v>
      </c>
      <c r="C17" s="14" t="s">
        <v>4</v>
      </c>
      <c r="D17" s="13" t="s">
        <v>4</v>
      </c>
      <c r="E17" s="13"/>
      <c r="F17" s="682">
        <f>SUM(F8,F15)</f>
        <v>0</v>
      </c>
    </row>
    <row r="18" spans="1:6" s="12" customFormat="1" ht="15.75" customHeight="1" thickBot="1" x14ac:dyDescent="0.3">
      <c r="B18" s="19"/>
      <c r="C18" s="18"/>
      <c r="D18" s="17"/>
      <c r="E18" s="16" t="s">
        <v>3</v>
      </c>
      <c r="F18" s="683">
        <f>F17*0.22</f>
        <v>0</v>
      </c>
    </row>
    <row r="19" spans="1:6" s="12" customFormat="1" ht="15.75" customHeight="1" thickBot="1" x14ac:dyDescent="0.3">
      <c r="B19" s="15" t="s">
        <v>2</v>
      </c>
      <c r="C19" s="14"/>
      <c r="D19" s="13"/>
      <c r="E19" s="13"/>
      <c r="F19" s="682">
        <f>SUM(F17:F18)</f>
        <v>0</v>
      </c>
    </row>
    <row r="20" spans="1:6" s="12" customFormat="1" ht="15.75" customHeight="1" x14ac:dyDescent="0.2">
      <c r="B20" s="21"/>
      <c r="C20" s="18"/>
      <c r="D20" s="17"/>
      <c r="E20" s="17"/>
      <c r="F20" s="684"/>
    </row>
    <row r="21" spans="1:6" s="12" customFormat="1" ht="15.75" customHeight="1" thickBot="1" x14ac:dyDescent="0.25">
      <c r="B21" s="21"/>
      <c r="C21" s="18"/>
      <c r="D21" s="17"/>
      <c r="E21" s="17"/>
      <c r="F21" s="684"/>
    </row>
    <row r="22" spans="1:6" s="12" customFormat="1" ht="18.75" thickBot="1" x14ac:dyDescent="0.3">
      <c r="B22" s="35" t="s">
        <v>1130</v>
      </c>
      <c r="C22" s="34"/>
      <c r="D22" s="34"/>
      <c r="E22" s="34"/>
      <c r="F22" s="685"/>
    </row>
    <row r="23" spans="1:6" s="12" customFormat="1" ht="15" thickBot="1" x14ac:dyDescent="0.25">
      <c r="B23" s="33"/>
      <c r="C23" s="32"/>
      <c r="D23" s="32"/>
      <c r="E23" s="32"/>
      <c r="F23" s="677"/>
    </row>
    <row r="24" spans="1:6" s="12" customFormat="1" ht="14.25" x14ac:dyDescent="0.2">
      <c r="B24" s="703" t="s">
        <v>11</v>
      </c>
      <c r="C24" s="704"/>
      <c r="D24" s="704"/>
      <c r="E24" s="31"/>
      <c r="F24" s="678"/>
    </row>
    <row r="25" spans="1:6" s="12" customFormat="1" ht="14.25" x14ac:dyDescent="0.2">
      <c r="B25" s="30" t="s">
        <v>10</v>
      </c>
      <c r="C25" s="29" t="s">
        <v>9</v>
      </c>
      <c r="D25" s="28">
        <v>565</v>
      </c>
      <c r="E25" s="28"/>
      <c r="F25" s="679">
        <f>'Del vodvoda Janče-Gabrje'!G22</f>
        <v>0</v>
      </c>
    </row>
    <row r="26" spans="1:6" s="12" customFormat="1" ht="15" thickBot="1" x14ac:dyDescent="0.25">
      <c r="B26" s="27" t="s">
        <v>8</v>
      </c>
      <c r="C26" s="26" t="s">
        <v>7</v>
      </c>
      <c r="D26" s="25">
        <f>SUM(D25:D25)</f>
        <v>565</v>
      </c>
      <c r="E26" s="25"/>
      <c r="F26" s="680">
        <f>SUM(F25:F25)</f>
        <v>0</v>
      </c>
    </row>
    <row r="27" spans="1:6" ht="15.75" customHeight="1" thickBot="1" x14ac:dyDescent="0.25">
      <c r="A27" s="5"/>
      <c r="B27" s="24"/>
      <c r="C27" s="23"/>
      <c r="D27" s="22"/>
      <c r="E27" s="22"/>
      <c r="F27" s="681"/>
    </row>
    <row r="28" spans="1:6" s="12" customFormat="1" ht="15.75" customHeight="1" thickBot="1" x14ac:dyDescent="0.3">
      <c r="B28" s="15" t="s">
        <v>5</v>
      </c>
      <c r="C28" s="14" t="s">
        <v>4</v>
      </c>
      <c r="D28" s="13" t="s">
        <v>4</v>
      </c>
      <c r="E28" s="13"/>
      <c r="F28" s="682">
        <f>SUM(F26:F26)</f>
        <v>0</v>
      </c>
    </row>
    <row r="29" spans="1:6" s="12" customFormat="1" ht="15.75" customHeight="1" thickBot="1" x14ac:dyDescent="0.3">
      <c r="B29" s="19"/>
      <c r="C29" s="18"/>
      <c r="D29" s="17"/>
      <c r="E29" s="16" t="s">
        <v>3</v>
      </c>
      <c r="F29" s="683">
        <f>F28*0.22</f>
        <v>0</v>
      </c>
    </row>
    <row r="30" spans="1:6" s="12" customFormat="1" ht="15.75" customHeight="1" thickBot="1" x14ac:dyDescent="0.3">
      <c r="B30" s="15" t="s">
        <v>2</v>
      </c>
      <c r="C30" s="14"/>
      <c r="D30" s="13"/>
      <c r="E30" s="13"/>
      <c r="F30" s="682">
        <f>SUM(F28:F29)</f>
        <v>0</v>
      </c>
    </row>
    <row r="31" spans="1:6" s="12" customFormat="1" ht="15.75" customHeight="1" x14ac:dyDescent="0.2">
      <c r="B31" s="21"/>
      <c r="C31" s="18"/>
      <c r="D31" s="17"/>
      <c r="E31" s="17"/>
      <c r="F31" s="686"/>
    </row>
    <row r="32" spans="1:6" s="12" customFormat="1" ht="15.75" customHeight="1" thickBot="1" x14ac:dyDescent="0.25">
      <c r="B32" s="21"/>
      <c r="C32" s="18"/>
      <c r="D32" s="17"/>
      <c r="E32" s="17"/>
      <c r="F32" s="684"/>
    </row>
    <row r="33" spans="2:6" s="12" customFormat="1" ht="18.75" thickBot="1" x14ac:dyDescent="0.3">
      <c r="B33" s="20" t="s">
        <v>6</v>
      </c>
      <c r="C33" s="14"/>
      <c r="D33" s="13"/>
      <c r="E33" s="13"/>
      <c r="F33" s="687"/>
    </row>
    <row r="34" spans="2:6" s="12" customFormat="1" ht="15.75" customHeight="1" thickBot="1" x14ac:dyDescent="0.3">
      <c r="B34" s="15" t="s">
        <v>5</v>
      </c>
      <c r="C34" s="14" t="s">
        <v>4</v>
      </c>
      <c r="D34" s="13" t="s">
        <v>4</v>
      </c>
      <c r="E34" s="13"/>
      <c r="F34" s="682">
        <f>F17+F28</f>
        <v>0</v>
      </c>
    </row>
    <row r="35" spans="2:6" s="12" customFormat="1" ht="15.75" customHeight="1" thickBot="1" x14ac:dyDescent="0.3">
      <c r="B35" s="19"/>
      <c r="C35" s="18"/>
      <c r="D35" s="17"/>
      <c r="E35" s="16" t="s">
        <v>3</v>
      </c>
      <c r="F35" s="683">
        <f>F18+F29</f>
        <v>0</v>
      </c>
    </row>
    <row r="36" spans="2:6" s="12" customFormat="1" ht="15.75" customHeight="1" thickBot="1" x14ac:dyDescent="0.3">
      <c r="B36" s="15" t="s">
        <v>2</v>
      </c>
      <c r="C36" s="14"/>
      <c r="D36" s="13"/>
      <c r="E36" s="13"/>
      <c r="F36" s="682">
        <f>F19+F30</f>
        <v>0</v>
      </c>
    </row>
    <row r="37" spans="2:6" ht="15.75" customHeight="1" x14ac:dyDescent="0.2">
      <c r="B37" s="11"/>
      <c r="C37" s="10"/>
      <c r="D37" s="9"/>
      <c r="E37" s="9"/>
      <c r="F37" s="688"/>
    </row>
    <row r="38" spans="2:6" ht="15.75" customHeight="1" x14ac:dyDescent="0.2">
      <c r="B38" s="8" t="s">
        <v>1131</v>
      </c>
      <c r="C38" s="7"/>
      <c r="D38" s="7"/>
      <c r="E38" s="7"/>
      <c r="F38" s="689"/>
    </row>
    <row r="39" spans="2:6" ht="15.75" customHeight="1" x14ac:dyDescent="0.2">
      <c r="B39" s="8" t="s">
        <v>1</v>
      </c>
      <c r="C39" s="7"/>
      <c r="D39" s="7"/>
      <c r="E39" s="7"/>
      <c r="F39" s="689"/>
    </row>
    <row r="40" spans="2:6" ht="15.75" customHeight="1" x14ac:dyDescent="0.2">
      <c r="B40" s="8" t="s">
        <v>0</v>
      </c>
      <c r="C40" s="7"/>
      <c r="D40" s="7"/>
      <c r="E40" s="7"/>
      <c r="F40" s="689"/>
    </row>
    <row r="41" spans="2:6" ht="15.75" customHeight="1" x14ac:dyDescent="0.2">
      <c r="B41" s="6" t="s">
        <v>1133</v>
      </c>
    </row>
    <row r="42" spans="2:6" ht="15.75" customHeight="1" x14ac:dyDescent="0.2">
      <c r="B42" s="6" t="s">
        <v>1132</v>
      </c>
    </row>
    <row r="43" spans="2:6" ht="15.75" customHeight="1" x14ac:dyDescent="0.2"/>
    <row r="44" spans="2:6" ht="15.75" customHeight="1" x14ac:dyDescent="0.2"/>
    <row r="45" spans="2:6" ht="15.75" customHeight="1" x14ac:dyDescent="0.2"/>
    <row r="46" spans="2:6" ht="15.75" customHeight="1" x14ac:dyDescent="0.2"/>
    <row r="47" spans="2:6" ht="15.75" customHeight="1" x14ac:dyDescent="0.2"/>
    <row r="48" spans="2:6" ht="15.75" customHeight="1" x14ac:dyDescent="0.2"/>
    <row r="49" spans="2:6" ht="15.75" customHeight="1" x14ac:dyDescent="0.2"/>
    <row r="50" spans="2:6" s="3" customFormat="1" ht="15.75" customHeight="1" x14ac:dyDescent="0.2">
      <c r="B50" s="1"/>
      <c r="C50" s="1"/>
      <c r="D50" s="1"/>
      <c r="E50" s="1"/>
      <c r="F50" s="690"/>
    </row>
    <row r="51" spans="2:6" s="3" customFormat="1" ht="15.75" customHeight="1" x14ac:dyDescent="0.2">
      <c r="B51" s="1"/>
      <c r="C51" s="1"/>
      <c r="D51" s="1"/>
      <c r="E51" s="1"/>
      <c r="F51" s="690"/>
    </row>
    <row r="52" spans="2:6" s="3" customFormat="1" ht="15.75" customHeight="1" x14ac:dyDescent="0.2">
      <c r="B52" s="1"/>
      <c r="C52" s="1"/>
      <c r="D52" s="1"/>
      <c r="E52" s="1"/>
      <c r="F52" s="690"/>
    </row>
    <row r="53" spans="2:6" s="3" customFormat="1" ht="15.75" customHeight="1" x14ac:dyDescent="0.2">
      <c r="B53" s="1"/>
      <c r="C53" s="1"/>
      <c r="D53" s="1"/>
      <c r="E53" s="1"/>
      <c r="F53" s="690"/>
    </row>
    <row r="54" spans="2:6" s="3" customFormat="1" ht="15.75" customHeight="1" x14ac:dyDescent="0.2">
      <c r="B54" s="1"/>
      <c r="C54" s="1"/>
      <c r="D54" s="1"/>
      <c r="E54" s="1"/>
      <c r="F54" s="690"/>
    </row>
    <row r="55" spans="2:6" s="3" customFormat="1" ht="15.75" customHeight="1" x14ac:dyDescent="0.2">
      <c r="B55" s="1"/>
      <c r="C55" s="1"/>
      <c r="D55" s="1"/>
      <c r="E55" s="1"/>
      <c r="F55" s="690"/>
    </row>
    <row r="56" spans="2:6" s="3" customFormat="1" ht="15.75" customHeight="1" x14ac:dyDescent="0.2">
      <c r="B56" s="1"/>
      <c r="C56" s="1"/>
      <c r="D56" s="1"/>
      <c r="E56" s="1"/>
      <c r="F56" s="690"/>
    </row>
    <row r="57" spans="2:6" s="3" customFormat="1" ht="15.75" customHeight="1" x14ac:dyDescent="0.2">
      <c r="B57" s="1"/>
      <c r="C57" s="1"/>
      <c r="D57" s="1"/>
      <c r="E57" s="1"/>
      <c r="F57" s="690"/>
    </row>
    <row r="58" spans="2:6" s="3" customFormat="1" ht="15.75" customHeight="1" x14ac:dyDescent="0.2">
      <c r="B58" s="1"/>
      <c r="C58" s="1"/>
      <c r="D58" s="1"/>
      <c r="E58" s="1"/>
      <c r="F58" s="690"/>
    </row>
    <row r="59" spans="2:6" s="3" customFormat="1" ht="15.75" customHeight="1" x14ac:dyDescent="0.2">
      <c r="B59" s="1"/>
      <c r="C59" s="1"/>
      <c r="D59" s="1"/>
      <c r="E59" s="1"/>
      <c r="F59" s="690"/>
    </row>
    <row r="60" spans="2:6" s="3" customFormat="1" ht="15.75" customHeight="1" x14ac:dyDescent="0.2">
      <c r="B60" s="1"/>
      <c r="C60" s="1"/>
      <c r="D60" s="1"/>
      <c r="E60" s="1"/>
      <c r="F60" s="690"/>
    </row>
    <row r="61" spans="2:6" s="3" customFormat="1" ht="15.75" customHeight="1" x14ac:dyDescent="0.2">
      <c r="B61" s="1"/>
      <c r="C61" s="1"/>
      <c r="D61" s="1"/>
      <c r="E61" s="1"/>
      <c r="F61" s="690"/>
    </row>
    <row r="62" spans="2:6" s="3" customFormat="1" ht="15.75" customHeight="1" x14ac:dyDescent="0.2">
      <c r="B62" s="1"/>
      <c r="C62" s="1"/>
      <c r="D62" s="1"/>
      <c r="E62" s="1"/>
      <c r="F62" s="690"/>
    </row>
    <row r="63" spans="2:6" s="3" customFormat="1" ht="15.75" customHeight="1" x14ac:dyDescent="0.2">
      <c r="B63" s="1"/>
      <c r="C63" s="1"/>
      <c r="D63" s="1"/>
      <c r="E63" s="1"/>
      <c r="F63" s="690"/>
    </row>
    <row r="64" spans="2:6" s="3" customFormat="1" ht="15.75" customHeight="1" x14ac:dyDescent="0.2">
      <c r="B64" s="1"/>
      <c r="C64" s="1"/>
      <c r="D64" s="1"/>
      <c r="E64" s="1"/>
      <c r="F64" s="690"/>
    </row>
    <row r="65" spans="2:6" s="3" customFormat="1" ht="15.75" customHeight="1" x14ac:dyDescent="0.2">
      <c r="B65" s="1"/>
      <c r="C65" s="1"/>
      <c r="D65" s="1"/>
      <c r="E65" s="1"/>
      <c r="F65" s="690"/>
    </row>
    <row r="66" spans="2:6" s="3" customFormat="1" ht="15.75" customHeight="1" x14ac:dyDescent="0.2">
      <c r="B66" s="1"/>
      <c r="C66" s="1"/>
      <c r="D66" s="1"/>
      <c r="E66" s="1"/>
      <c r="F66" s="690"/>
    </row>
    <row r="67" spans="2:6" s="3" customFormat="1" ht="15.75" customHeight="1" x14ac:dyDescent="0.2">
      <c r="B67" s="1"/>
      <c r="C67" s="1"/>
      <c r="D67" s="1"/>
      <c r="E67" s="1"/>
      <c r="F67" s="690"/>
    </row>
    <row r="68" spans="2:6" s="3" customFormat="1" ht="15.75" customHeight="1" x14ac:dyDescent="0.2">
      <c r="B68" s="1"/>
      <c r="C68" s="1"/>
      <c r="D68" s="1"/>
      <c r="E68" s="1"/>
      <c r="F68" s="690"/>
    </row>
    <row r="69" spans="2:6" s="3" customFormat="1" ht="15.75" customHeight="1" x14ac:dyDescent="0.2">
      <c r="B69" s="1"/>
      <c r="C69" s="1"/>
      <c r="D69" s="1"/>
      <c r="E69" s="1"/>
      <c r="F69" s="690"/>
    </row>
    <row r="70" spans="2:6" s="3" customFormat="1" ht="15.75" customHeight="1" x14ac:dyDescent="0.2">
      <c r="B70" s="1"/>
      <c r="C70" s="1"/>
      <c r="D70" s="1"/>
      <c r="E70" s="1"/>
      <c r="F70" s="690"/>
    </row>
    <row r="71" spans="2:6" s="3" customFormat="1" ht="15.75" customHeight="1" x14ac:dyDescent="0.2">
      <c r="B71" s="1"/>
      <c r="C71" s="1"/>
      <c r="D71" s="1"/>
      <c r="E71" s="1"/>
      <c r="F71" s="690"/>
    </row>
    <row r="72" spans="2:6" s="3" customFormat="1" ht="15.75" customHeight="1" x14ac:dyDescent="0.2">
      <c r="B72" s="1"/>
      <c r="C72" s="1"/>
      <c r="D72" s="1"/>
      <c r="E72" s="1"/>
      <c r="F72" s="690"/>
    </row>
    <row r="73" spans="2:6" s="3" customFormat="1" ht="15.75" customHeight="1" x14ac:dyDescent="0.2">
      <c r="B73" s="1"/>
      <c r="C73" s="1"/>
      <c r="D73" s="1"/>
      <c r="E73" s="1"/>
      <c r="F73" s="690"/>
    </row>
    <row r="74" spans="2:6" s="3" customFormat="1" ht="15.75" customHeight="1" x14ac:dyDescent="0.2">
      <c r="B74" s="1"/>
      <c r="C74" s="1"/>
      <c r="D74" s="1"/>
      <c r="E74" s="1"/>
      <c r="F74" s="690"/>
    </row>
    <row r="75" spans="2:6" s="3" customFormat="1" ht="15.75" customHeight="1" x14ac:dyDescent="0.2">
      <c r="B75" s="1"/>
      <c r="C75" s="1"/>
      <c r="D75" s="1"/>
      <c r="E75" s="1"/>
      <c r="F75" s="690"/>
    </row>
    <row r="76" spans="2:6" s="3" customFormat="1" ht="15.75" customHeight="1" x14ac:dyDescent="0.2">
      <c r="B76" s="1"/>
      <c r="C76" s="1"/>
      <c r="D76" s="1"/>
      <c r="E76" s="1"/>
      <c r="F76" s="690"/>
    </row>
    <row r="77" spans="2:6" ht="15.75" customHeight="1" x14ac:dyDescent="0.2"/>
    <row r="78" spans="2:6" ht="15.75" customHeight="1" x14ac:dyDescent="0.2"/>
    <row r="79" spans="2:6" ht="15.75" customHeight="1" x14ac:dyDescent="0.2"/>
    <row r="80" spans="2:6" ht="15.75" customHeight="1" x14ac:dyDescent="0.2"/>
    <row r="81" spans="2:6" ht="15.75" customHeight="1" x14ac:dyDescent="0.2"/>
    <row r="82" spans="2:6" ht="15.75" customHeight="1" x14ac:dyDescent="0.2"/>
    <row r="83" spans="2:6" ht="15.75" customHeight="1" x14ac:dyDescent="0.2"/>
    <row r="84" spans="2:6" ht="15.75" customHeight="1" x14ac:dyDescent="0.2"/>
    <row r="85" spans="2:6" ht="15.75" customHeight="1" x14ac:dyDescent="0.2"/>
    <row r="86" spans="2:6" ht="15.75" customHeight="1" x14ac:dyDescent="0.2"/>
    <row r="87" spans="2:6" ht="15.75" customHeight="1" x14ac:dyDescent="0.2"/>
    <row r="88" spans="2:6" ht="15.75" customHeight="1" x14ac:dyDescent="0.2"/>
    <row r="89" spans="2:6" ht="15.75" customHeight="1" x14ac:dyDescent="0.2"/>
    <row r="90" spans="2:6" ht="15.75" customHeight="1" x14ac:dyDescent="0.2"/>
    <row r="91" spans="2:6" ht="15.75" customHeight="1" x14ac:dyDescent="0.2"/>
    <row r="92" spans="2:6" ht="15.75" customHeight="1" x14ac:dyDescent="0.2"/>
    <row r="93" spans="2:6" ht="15.75" customHeight="1" x14ac:dyDescent="0.2"/>
    <row r="94" spans="2:6" ht="15.75" customHeight="1" x14ac:dyDescent="0.2"/>
    <row r="95" spans="2:6" ht="15.75" customHeight="1" x14ac:dyDescent="0.2"/>
    <row r="96" spans="2:6" s="5" customFormat="1" ht="15.75" customHeight="1" x14ac:dyDescent="0.2">
      <c r="B96" s="1"/>
      <c r="C96" s="1"/>
      <c r="D96" s="1"/>
      <c r="E96" s="1"/>
      <c r="F96" s="690"/>
    </row>
    <row r="97" spans="2:6" s="5" customFormat="1" ht="15.75" customHeight="1" x14ac:dyDescent="0.2">
      <c r="B97" s="1"/>
      <c r="C97" s="1"/>
      <c r="D97" s="1"/>
      <c r="E97" s="1"/>
      <c r="F97" s="690"/>
    </row>
    <row r="98" spans="2:6" s="5" customFormat="1" ht="15.75" customHeight="1" x14ac:dyDescent="0.2">
      <c r="B98" s="1"/>
      <c r="C98" s="1"/>
      <c r="D98" s="1"/>
      <c r="E98" s="1"/>
      <c r="F98" s="690"/>
    </row>
    <row r="99" spans="2:6" ht="15.75" customHeight="1" x14ac:dyDescent="0.2"/>
    <row r="100" spans="2:6" ht="7.5" customHeight="1" x14ac:dyDescent="0.2"/>
    <row r="101" spans="2:6" ht="7.5" customHeight="1" x14ac:dyDescent="0.2"/>
    <row r="105" spans="2:6" ht="4.5" customHeight="1" x14ac:dyDescent="0.2"/>
    <row r="106" spans="2:6" ht="14.25" customHeight="1" x14ac:dyDescent="0.2"/>
    <row r="107" spans="2:6" ht="14.25" customHeight="1" x14ac:dyDescent="0.2"/>
    <row r="108" spans="2:6" ht="14.25" customHeight="1" x14ac:dyDescent="0.2"/>
    <row r="109" spans="2:6" ht="14.25" customHeight="1" x14ac:dyDescent="0.2"/>
    <row r="110" spans="2:6" ht="15.75" customHeight="1" x14ac:dyDescent="0.2"/>
    <row r="120" spans="2:6" ht="6" customHeight="1" x14ac:dyDescent="0.2"/>
    <row r="126" spans="2:6" ht="8.25" customHeight="1" x14ac:dyDescent="0.2"/>
    <row r="127" spans="2:6" ht="11.25" customHeight="1" x14ac:dyDescent="0.2"/>
    <row r="128" spans="2:6" s="4" customFormat="1" x14ac:dyDescent="0.2">
      <c r="B128" s="1"/>
      <c r="C128" s="1"/>
      <c r="D128" s="1"/>
      <c r="E128" s="1"/>
      <c r="F128" s="690"/>
    </row>
    <row r="129" spans="2:6" s="3" customFormat="1" x14ac:dyDescent="0.2">
      <c r="B129" s="1"/>
      <c r="C129" s="1"/>
      <c r="D129" s="1"/>
      <c r="E129" s="1"/>
      <c r="F129" s="690"/>
    </row>
    <row r="130" spans="2:6" s="3" customFormat="1" x14ac:dyDescent="0.2">
      <c r="B130" s="1"/>
      <c r="C130" s="1"/>
      <c r="D130" s="1"/>
      <c r="E130" s="1"/>
      <c r="F130" s="690"/>
    </row>
    <row r="133" spans="2:6" ht="15.75" customHeight="1" x14ac:dyDescent="0.2"/>
    <row r="136" spans="2:6" ht="24.75" customHeight="1" x14ac:dyDescent="0.2"/>
    <row r="137" spans="2:6" ht="5.25" customHeight="1" x14ac:dyDescent="0.2"/>
    <row r="158" ht="24.75" customHeight="1" x14ac:dyDescent="0.2"/>
    <row r="161" ht="17.25" customHeight="1" x14ac:dyDescent="0.2"/>
    <row r="189" ht="13.5" customHeight="1" x14ac:dyDescent="0.2"/>
    <row r="190" ht="18" customHeight="1" x14ac:dyDescent="0.2"/>
    <row r="254" spans="1:1" ht="24" customHeight="1" x14ac:dyDescent="0.2">
      <c r="A254" s="2"/>
    </row>
  </sheetData>
  <mergeCells count="3">
    <mergeCell ref="B24:D24"/>
    <mergeCell ref="B10:D10"/>
    <mergeCell ref="B6:D6"/>
  </mergeCells>
  <pageMargins left="0.75" right="0.75" top="1" bottom="1" header="0" footer="0"/>
  <pageSetup paperSize="9" orientation="portrait" r:id="rId1"/>
  <headerFooter alignWithMargins="0"/>
  <rowBreaks count="6" manualBreakCount="6">
    <brk id="63" max="16383" man="1"/>
    <brk id="99" max="16383" man="1"/>
    <brk id="131" max="16383" man="1"/>
    <brk id="157" max="16383" man="1"/>
    <brk id="181" max="16383" man="1"/>
    <brk id="20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5"/>
  <sheetViews>
    <sheetView view="pageBreakPreview" zoomScaleNormal="100" zoomScaleSheetLayoutView="100" workbookViewId="0"/>
  </sheetViews>
  <sheetFormatPr defaultRowHeight="12.75" outlineLevelRow="1" outlineLevelCol="1" x14ac:dyDescent="0.2"/>
  <cols>
    <col min="1" max="1" width="8" style="46" customWidth="1"/>
    <col min="2" max="2" width="9.140625" style="45" hidden="1" customWidth="1" outlineLevel="1"/>
    <col min="3" max="3" width="8.28515625" style="45" customWidth="1" collapsed="1"/>
    <col min="4" max="4" width="30.42578125" style="44" customWidth="1"/>
    <col min="5" max="5" width="5.7109375" style="43" customWidth="1"/>
    <col min="6" max="6" width="8" style="42" customWidth="1"/>
    <col min="7" max="7" width="10.140625" style="41" customWidth="1"/>
    <col min="8" max="8" width="12.7109375" style="641" customWidth="1"/>
    <col min="9" max="16384" width="9.140625" style="40"/>
  </cols>
  <sheetData>
    <row r="1" spans="1:8" x14ac:dyDescent="0.2">
      <c r="A1" s="46" t="s">
        <v>4</v>
      </c>
      <c r="B1" s="304" t="e">
        <v>#N/A</v>
      </c>
      <c r="C1" s="304"/>
    </row>
    <row r="2" spans="1:8" x14ac:dyDescent="0.2">
      <c r="A2" s="52"/>
      <c r="B2" s="75" t="e">
        <v>#N/A</v>
      </c>
      <c r="C2" s="75"/>
      <c r="D2" s="50"/>
      <c r="E2" s="49"/>
      <c r="F2" s="48"/>
      <c r="G2" s="47"/>
      <c r="H2" s="642"/>
    </row>
    <row r="3" spans="1:8" x14ac:dyDescent="0.2">
      <c r="A3" s="303"/>
      <c r="B3" s="303"/>
      <c r="C3" s="303"/>
      <c r="D3" s="303"/>
      <c r="E3" s="303"/>
      <c r="F3" s="48"/>
      <c r="G3" s="47"/>
      <c r="H3" s="642"/>
    </row>
    <row r="4" spans="1:8" x14ac:dyDescent="0.2">
      <c r="A4" s="52"/>
      <c r="B4" s="51"/>
      <c r="C4" s="51"/>
      <c r="D4" s="50"/>
      <c r="E4" s="49"/>
      <c r="F4" s="48"/>
      <c r="G4" s="47"/>
      <c r="H4" s="642"/>
    </row>
    <row r="5" spans="1:8" ht="10.5" customHeight="1" x14ac:dyDescent="0.2">
      <c r="A5" s="52"/>
      <c r="B5" s="51"/>
      <c r="C5" s="291"/>
      <c r="D5" s="50"/>
      <c r="E5" s="49"/>
      <c r="F5" s="48"/>
      <c r="G5" s="47"/>
      <c r="H5" s="642"/>
    </row>
    <row r="6" spans="1:8" x14ac:dyDescent="0.2">
      <c r="A6" s="52"/>
      <c r="B6" s="75"/>
      <c r="C6" s="291"/>
      <c r="D6" s="50"/>
      <c r="E6" s="49"/>
      <c r="F6" s="48"/>
      <c r="G6" s="47"/>
      <c r="H6" s="642"/>
    </row>
    <row r="7" spans="1:8" s="302" customFormat="1" ht="18.75" x14ac:dyDescent="0.3">
      <c r="A7" s="52"/>
      <c r="B7" s="51"/>
      <c r="C7" s="291"/>
      <c r="D7" s="50"/>
      <c r="E7" s="49"/>
      <c r="F7" s="48"/>
      <c r="G7" s="47"/>
      <c r="H7" s="642"/>
    </row>
    <row r="8" spans="1:8" ht="36" x14ac:dyDescent="0.2">
      <c r="A8" s="73"/>
      <c r="B8" s="217"/>
      <c r="C8" s="301"/>
      <c r="D8" s="300" t="s">
        <v>261</v>
      </c>
      <c r="E8" s="299"/>
      <c r="F8" s="299"/>
      <c r="G8" s="298"/>
      <c r="H8" s="643"/>
    </row>
    <row r="9" spans="1:8" x14ac:dyDescent="0.2">
      <c r="A9" s="52"/>
      <c r="B9" s="51"/>
      <c r="C9" s="297"/>
      <c r="D9" s="296"/>
      <c r="E9" s="49"/>
      <c r="F9" s="295"/>
      <c r="G9" s="294"/>
      <c r="H9" s="644"/>
    </row>
    <row r="10" spans="1:8" x14ac:dyDescent="0.2">
      <c r="A10" s="52"/>
      <c r="B10" s="51"/>
      <c r="C10" s="297"/>
      <c r="D10" s="296"/>
      <c r="E10" s="49"/>
      <c r="F10" s="295"/>
      <c r="G10" s="294"/>
      <c r="H10" s="644"/>
    </row>
    <row r="11" spans="1:8" s="293" customFormat="1" ht="15.75" x14ac:dyDescent="0.25">
      <c r="A11" s="52"/>
      <c r="B11" s="51"/>
      <c r="C11" s="297"/>
      <c r="D11" s="296"/>
      <c r="E11" s="49"/>
      <c r="F11" s="295"/>
      <c r="G11" s="294"/>
      <c r="H11" s="644"/>
    </row>
    <row r="12" spans="1:8" x14ac:dyDescent="0.2">
      <c r="A12" s="52"/>
      <c r="B12" s="51"/>
      <c r="C12" s="291"/>
      <c r="D12" s="50"/>
      <c r="E12" s="49"/>
      <c r="F12" s="48"/>
      <c r="G12" s="47"/>
      <c r="H12" s="642"/>
    </row>
    <row r="13" spans="1:8" x14ac:dyDescent="0.2">
      <c r="A13" s="52"/>
      <c r="B13" s="51"/>
      <c r="C13" s="291"/>
      <c r="D13" s="50"/>
      <c r="E13" s="49"/>
      <c r="F13" s="48"/>
      <c r="G13" s="47"/>
      <c r="H13" s="642"/>
    </row>
    <row r="14" spans="1:8" ht="25.5" x14ac:dyDescent="0.2">
      <c r="A14" s="73" t="s">
        <v>250</v>
      </c>
      <c r="B14" s="51"/>
      <c r="C14" s="291"/>
      <c r="D14" s="70" t="s">
        <v>260</v>
      </c>
      <c r="E14" s="49"/>
      <c r="F14" s="48"/>
      <c r="G14" s="47"/>
      <c r="H14" s="642"/>
    </row>
    <row r="15" spans="1:8" x14ac:dyDescent="0.2">
      <c r="A15" s="52"/>
      <c r="B15" s="51"/>
      <c r="C15" s="291"/>
      <c r="D15" s="50" t="s">
        <v>4</v>
      </c>
      <c r="E15" s="49"/>
      <c r="F15" s="48"/>
      <c r="G15" s="47"/>
      <c r="H15" s="642"/>
    </row>
    <row r="16" spans="1:8" x14ac:dyDescent="0.2">
      <c r="A16" s="52"/>
      <c r="B16" s="51"/>
      <c r="C16" s="291"/>
      <c r="D16" s="70" t="s">
        <v>4</v>
      </c>
      <c r="E16" s="49"/>
      <c r="F16" s="48"/>
      <c r="G16" s="47"/>
      <c r="H16" s="642"/>
    </row>
    <row r="17" spans="1:8" x14ac:dyDescent="0.2">
      <c r="A17" s="73" t="s">
        <v>259</v>
      </c>
      <c r="B17" s="51"/>
      <c r="C17" s="291"/>
      <c r="D17" s="70" t="s">
        <v>249</v>
      </c>
      <c r="E17" s="49"/>
      <c r="F17" s="48"/>
      <c r="G17" s="47"/>
      <c r="H17" s="642"/>
    </row>
    <row r="18" spans="1:8" x14ac:dyDescent="0.2">
      <c r="A18" s="52"/>
      <c r="B18" s="51"/>
      <c r="C18" s="291"/>
      <c r="D18" s="50" t="s">
        <v>11</v>
      </c>
      <c r="E18" s="49"/>
      <c r="F18" s="48"/>
      <c r="G18" s="47"/>
      <c r="H18" s="642"/>
    </row>
    <row r="19" spans="1:8" ht="15" customHeight="1" x14ac:dyDescent="0.2">
      <c r="A19" s="52"/>
      <c r="B19" s="51"/>
      <c r="C19" s="291"/>
      <c r="D19" s="70" t="s">
        <v>4</v>
      </c>
      <c r="E19" s="49"/>
      <c r="F19" s="48"/>
      <c r="G19" s="47"/>
      <c r="H19" s="642"/>
    </row>
    <row r="20" spans="1:8" x14ac:dyDescent="0.2">
      <c r="A20" s="52"/>
      <c r="B20" s="51"/>
      <c r="C20" s="291"/>
      <c r="D20" s="50"/>
      <c r="E20" s="49"/>
      <c r="F20" s="48"/>
      <c r="G20" s="47"/>
      <c r="H20" s="642"/>
    </row>
    <row r="21" spans="1:8" x14ac:dyDescent="0.2">
      <c r="A21" s="52"/>
      <c r="B21" s="51"/>
      <c r="C21" s="291"/>
      <c r="D21" s="50"/>
      <c r="E21" s="49"/>
      <c r="F21" s="48"/>
      <c r="G21" s="47"/>
      <c r="H21" s="642"/>
    </row>
    <row r="22" spans="1:8" x14ac:dyDescent="0.2">
      <c r="A22" s="73" t="s">
        <v>258</v>
      </c>
      <c r="B22" s="51"/>
      <c r="C22" s="291"/>
      <c r="D22" s="50" t="s">
        <v>257</v>
      </c>
      <c r="E22" s="49"/>
      <c r="F22" s="48"/>
      <c r="G22" s="47"/>
      <c r="H22" s="642"/>
    </row>
    <row r="23" spans="1:8" x14ac:dyDescent="0.2">
      <c r="A23" s="52"/>
      <c r="B23" s="51"/>
      <c r="C23" s="291"/>
      <c r="D23" s="50" t="s">
        <v>256</v>
      </c>
      <c r="E23" s="49"/>
      <c r="F23" s="48"/>
      <c r="G23" s="47"/>
      <c r="H23" s="642"/>
    </row>
    <row r="24" spans="1:8" ht="13.5" customHeight="1" x14ac:dyDescent="0.2">
      <c r="A24" s="52"/>
      <c r="B24" s="51"/>
      <c r="C24" s="291"/>
      <c r="D24" s="50" t="s">
        <v>255</v>
      </c>
      <c r="E24" s="49"/>
      <c r="F24" s="48"/>
      <c r="G24" s="47"/>
      <c r="H24" s="642"/>
    </row>
    <row r="25" spans="1:8" x14ac:dyDescent="0.2">
      <c r="A25" s="52"/>
      <c r="B25" s="51"/>
      <c r="C25" s="291"/>
      <c r="D25" s="50" t="s">
        <v>4</v>
      </c>
      <c r="E25" s="49"/>
      <c r="F25" s="48"/>
      <c r="G25" s="47"/>
      <c r="H25" s="642"/>
    </row>
    <row r="26" spans="1:8" x14ac:dyDescent="0.2">
      <c r="A26" s="52"/>
      <c r="B26" s="51"/>
      <c r="C26" s="291"/>
      <c r="D26" s="50"/>
      <c r="E26" s="49"/>
      <c r="F26" s="48"/>
      <c r="G26" s="47"/>
      <c r="H26" s="642"/>
    </row>
    <row r="27" spans="1:8" x14ac:dyDescent="0.2">
      <c r="A27" s="73" t="s">
        <v>4</v>
      </c>
      <c r="B27" s="51"/>
      <c r="C27" s="291"/>
      <c r="D27" s="292" t="s">
        <v>4</v>
      </c>
      <c r="E27" s="49"/>
      <c r="F27" s="48"/>
      <c r="G27" s="47"/>
      <c r="H27" s="642"/>
    </row>
    <row r="28" spans="1:8" x14ac:dyDescent="0.2">
      <c r="A28" s="73" t="s">
        <v>254</v>
      </c>
      <c r="B28" s="51"/>
      <c r="C28" s="291"/>
      <c r="D28" s="292" t="s">
        <v>253</v>
      </c>
      <c r="E28" s="49"/>
      <c r="F28" s="48"/>
      <c r="G28" s="47"/>
      <c r="H28" s="642"/>
    </row>
    <row r="29" spans="1:8" x14ac:dyDescent="0.2">
      <c r="A29" s="52"/>
      <c r="B29" s="51"/>
      <c r="C29" s="291"/>
      <c r="D29" s="50"/>
      <c r="E29" s="49"/>
      <c r="F29" s="48"/>
      <c r="G29" s="47"/>
      <c r="H29" s="642"/>
    </row>
    <row r="30" spans="1:8" x14ac:dyDescent="0.2">
      <c r="A30" s="52"/>
      <c r="B30" s="51"/>
      <c r="C30" s="291"/>
      <c r="D30" s="50"/>
      <c r="E30" s="49"/>
      <c r="F30" s="48"/>
      <c r="G30" s="47"/>
      <c r="H30" s="642"/>
    </row>
    <row r="31" spans="1:8" x14ac:dyDescent="0.2">
      <c r="A31" s="73" t="s">
        <v>252</v>
      </c>
      <c r="B31" s="51"/>
      <c r="C31" s="291"/>
      <c r="D31" s="290" t="s">
        <v>251</v>
      </c>
      <c r="E31" s="49"/>
      <c r="F31" s="48"/>
      <c r="G31" s="47"/>
      <c r="H31" s="642"/>
    </row>
    <row r="32" spans="1:8" ht="0.75" customHeight="1" x14ac:dyDescent="0.2">
      <c r="A32" s="52"/>
      <c r="B32" s="51"/>
      <c r="C32" s="51"/>
      <c r="D32" s="50"/>
      <c r="E32" s="49"/>
      <c r="F32" s="48"/>
      <c r="G32" s="47"/>
      <c r="H32" s="642"/>
    </row>
    <row r="33" spans="1:8" hidden="1" x14ac:dyDescent="0.2">
      <c r="A33" s="52"/>
      <c r="B33" s="51"/>
      <c r="C33" s="51"/>
      <c r="D33" s="50"/>
      <c r="E33" s="49"/>
      <c r="F33" s="48"/>
      <c r="G33" s="47"/>
      <c r="H33" s="642"/>
    </row>
    <row r="34" spans="1:8" hidden="1" x14ac:dyDescent="0.2">
      <c r="A34" s="52"/>
      <c r="B34" s="51"/>
      <c r="C34" s="51"/>
      <c r="D34" s="50"/>
      <c r="E34" s="49"/>
      <c r="F34" s="48"/>
      <c r="G34" s="47"/>
      <c r="H34" s="642"/>
    </row>
    <row r="35" spans="1:8" hidden="1" x14ac:dyDescent="0.2">
      <c r="A35" s="52"/>
      <c r="B35" s="51"/>
      <c r="C35" s="51"/>
      <c r="D35" s="50"/>
      <c r="E35" s="49"/>
      <c r="F35" s="48"/>
      <c r="G35" s="47"/>
      <c r="H35" s="642"/>
    </row>
    <row r="36" spans="1:8" hidden="1" x14ac:dyDescent="0.2">
      <c r="A36" s="52"/>
      <c r="B36" s="51"/>
      <c r="C36" s="51"/>
      <c r="D36" s="50"/>
      <c r="E36" s="49"/>
      <c r="F36" s="48"/>
      <c r="G36" s="47"/>
      <c r="H36" s="642"/>
    </row>
    <row r="37" spans="1:8" x14ac:dyDescent="0.2">
      <c r="A37" s="52"/>
      <c r="B37" s="51"/>
      <c r="C37" s="51"/>
      <c r="D37" s="50"/>
      <c r="E37" s="49"/>
      <c r="F37" s="48"/>
      <c r="G37" s="47"/>
      <c r="H37" s="642"/>
    </row>
    <row r="38" spans="1:8" ht="7.9" customHeight="1" x14ac:dyDescent="0.2">
      <c r="A38" s="52"/>
      <c r="B38" s="51"/>
      <c r="C38" s="51"/>
      <c r="D38" s="50"/>
      <c r="E38" s="49"/>
      <c r="F38" s="48"/>
      <c r="G38" s="47"/>
      <c r="H38" s="642"/>
    </row>
    <row r="39" spans="1:8" x14ac:dyDescent="0.2">
      <c r="A39" s="73" t="s">
        <v>250</v>
      </c>
      <c r="B39" s="51"/>
      <c r="C39" s="51"/>
      <c r="D39" s="50" t="s">
        <v>249</v>
      </c>
      <c r="E39" s="49"/>
      <c r="F39" s="48"/>
      <c r="G39" s="47"/>
      <c r="H39" s="642"/>
    </row>
    <row r="40" spans="1:8" ht="25.5" customHeight="1" x14ac:dyDescent="0.2">
      <c r="A40" s="52"/>
      <c r="B40" s="51"/>
      <c r="C40" s="51"/>
      <c r="D40" s="70" t="str">
        <f>D14</f>
        <v>POVEZOVALNI VODOVOD MED VH VOLAVLJE IN VH JANČE</v>
      </c>
      <c r="E40" s="49"/>
      <c r="F40" s="48"/>
      <c r="G40" s="47"/>
      <c r="H40" s="642"/>
    </row>
    <row r="41" spans="1:8" x14ac:dyDescent="0.2">
      <c r="A41" s="52"/>
      <c r="B41" s="51"/>
      <c r="C41" s="51"/>
      <c r="D41" s="70"/>
      <c r="E41" s="49"/>
      <c r="F41" s="48"/>
      <c r="G41" s="47"/>
      <c r="H41" s="642"/>
    </row>
    <row r="42" spans="1:8" ht="114" customHeight="1" x14ac:dyDescent="0.2">
      <c r="A42" s="52"/>
      <c r="B42" s="51"/>
      <c r="C42" s="51"/>
      <c r="D42" s="70" t="s">
        <v>1158</v>
      </c>
      <c r="E42" s="49"/>
      <c r="F42" s="48"/>
      <c r="G42" s="47"/>
      <c r="H42" s="642"/>
    </row>
    <row r="43" spans="1:8" x14ac:dyDescent="0.2">
      <c r="A43" s="52"/>
      <c r="B43" s="51"/>
      <c r="C43" s="51"/>
      <c r="D43" s="70" t="s">
        <v>4</v>
      </c>
      <c r="E43" s="49"/>
      <c r="F43" s="48"/>
      <c r="G43" s="47"/>
      <c r="H43" s="642"/>
    </row>
    <row r="44" spans="1:8" ht="20.25" x14ac:dyDescent="0.3">
      <c r="A44" s="66" t="s">
        <v>248</v>
      </c>
      <c r="B44" s="65"/>
      <c r="C44" s="65"/>
      <c r="D44" s="64"/>
      <c r="E44" s="63"/>
      <c r="F44" s="62"/>
      <c r="G44" s="61"/>
      <c r="H44" s="645"/>
    </row>
    <row r="45" spans="1:8" x14ac:dyDescent="0.2">
      <c r="A45" s="60" t="s">
        <v>4</v>
      </c>
      <c r="B45" s="59"/>
      <c r="C45" s="59"/>
      <c r="D45" s="58"/>
      <c r="E45" s="57"/>
      <c r="F45" s="56"/>
      <c r="G45" s="55"/>
      <c r="H45" s="646"/>
    </row>
    <row r="46" spans="1:8" x14ac:dyDescent="0.2">
      <c r="A46" s="52"/>
      <c r="B46" s="51"/>
      <c r="C46" s="51"/>
      <c r="D46" s="50"/>
      <c r="E46" s="49"/>
      <c r="F46" s="48"/>
      <c r="G46" s="47"/>
      <c r="H46" s="642"/>
    </row>
    <row r="47" spans="1:8" ht="14.25" x14ac:dyDescent="0.2">
      <c r="A47" s="289"/>
      <c r="B47" s="288"/>
      <c r="C47" s="288"/>
      <c r="D47" s="287"/>
      <c r="E47" s="286"/>
      <c r="F47" s="285"/>
      <c r="G47" s="284"/>
      <c r="H47" s="647"/>
    </row>
    <row r="48" spans="1:8" ht="14.25" x14ac:dyDescent="0.2">
      <c r="A48" s="283" t="s">
        <v>247</v>
      </c>
      <c r="B48" s="282"/>
      <c r="C48" s="282"/>
      <c r="D48" s="281"/>
      <c r="E48" s="280"/>
      <c r="F48" s="279"/>
      <c r="G48" s="251" t="s">
        <v>242</v>
      </c>
      <c r="H48" s="648">
        <f>H86</f>
        <v>0</v>
      </c>
    </row>
    <row r="49" spans="1:8" x14ac:dyDescent="0.2">
      <c r="A49" s="278"/>
      <c r="B49" s="277"/>
      <c r="C49" s="277"/>
      <c r="D49" s="276"/>
      <c r="E49" s="275"/>
      <c r="F49" s="274"/>
      <c r="G49" s="273"/>
      <c r="H49" s="649"/>
    </row>
    <row r="50" spans="1:8" ht="14.25" x14ac:dyDescent="0.2">
      <c r="A50" s="272" t="s">
        <v>5</v>
      </c>
      <c r="B50" s="59"/>
      <c r="C50" s="59"/>
      <c r="D50" s="58"/>
      <c r="E50" s="57"/>
      <c r="F50" s="56"/>
      <c r="G50" s="251" t="s">
        <v>242</v>
      </c>
      <c r="H50" s="650">
        <f>SUM(H48)</f>
        <v>0</v>
      </c>
    </row>
    <row r="51" spans="1:8" x14ac:dyDescent="0.2">
      <c r="A51" s="258"/>
      <c r="B51" s="257"/>
      <c r="C51" s="257"/>
      <c r="D51" s="256"/>
      <c r="E51" s="255"/>
      <c r="F51" s="254"/>
      <c r="G51" s="253"/>
      <c r="H51" s="651"/>
    </row>
    <row r="52" spans="1:8" x14ac:dyDescent="0.2">
      <c r="A52" s="271"/>
      <c r="B52" s="270"/>
      <c r="C52" s="270"/>
      <c r="D52" s="269"/>
      <c r="E52" s="268"/>
      <c r="F52" s="267"/>
      <c r="G52" s="266"/>
      <c r="H52" s="652"/>
    </row>
    <row r="53" spans="1:8" ht="15" x14ac:dyDescent="0.2">
      <c r="A53" s="265" t="s">
        <v>246</v>
      </c>
      <c r="B53" s="257"/>
      <c r="C53" s="257"/>
      <c r="D53" s="256"/>
      <c r="E53" s="255"/>
      <c r="F53" s="254"/>
      <c r="G53" s="251" t="s">
        <v>242</v>
      </c>
      <c r="H53" s="648">
        <f>H50*0.22</f>
        <v>0</v>
      </c>
    </row>
    <row r="54" spans="1:8" x14ac:dyDescent="0.2">
      <c r="A54" s="258"/>
      <c r="B54" s="257"/>
      <c r="C54" s="257"/>
      <c r="D54" s="256"/>
      <c r="E54" s="255"/>
      <c r="F54" s="254"/>
      <c r="G54" s="253"/>
      <c r="H54" s="651"/>
    </row>
    <row r="55" spans="1:8" ht="13.5" thickBot="1" x14ac:dyDescent="0.25">
      <c r="A55" s="264"/>
      <c r="B55" s="263"/>
      <c r="C55" s="263"/>
      <c r="D55" s="262"/>
      <c r="E55" s="261"/>
      <c r="F55" s="260"/>
      <c r="G55" s="259"/>
      <c r="H55" s="653"/>
    </row>
    <row r="56" spans="1:8" x14ac:dyDescent="0.2">
      <c r="A56" s="258"/>
      <c r="B56" s="257"/>
      <c r="C56" s="257"/>
      <c r="D56" s="256"/>
      <c r="E56" s="255"/>
      <c r="F56" s="254"/>
      <c r="G56" s="253"/>
      <c r="H56" s="651"/>
    </row>
    <row r="57" spans="1:8" ht="15" x14ac:dyDescent="0.2">
      <c r="A57" s="252" t="s">
        <v>245</v>
      </c>
      <c r="B57" s="59"/>
      <c r="C57" s="59"/>
      <c r="D57" s="58"/>
      <c r="E57" s="57"/>
      <c r="F57" s="56"/>
      <c r="G57" s="251" t="s">
        <v>242</v>
      </c>
      <c r="H57" s="650">
        <f>SUM(H50,H53)</f>
        <v>0</v>
      </c>
    </row>
    <row r="58" spans="1:8" ht="15.75" x14ac:dyDescent="0.25">
      <c r="A58" s="146"/>
      <c r="B58" s="217"/>
      <c r="C58" s="217"/>
      <c r="D58" s="70"/>
      <c r="E58" s="69"/>
      <c r="F58" s="68"/>
      <c r="G58" s="216"/>
      <c r="H58" s="654"/>
    </row>
    <row r="59" spans="1:8" s="243" customFormat="1" ht="15.75" x14ac:dyDescent="0.2">
      <c r="A59" s="250"/>
      <c r="B59" s="249"/>
      <c r="C59" s="248"/>
      <c r="D59" s="247"/>
      <c r="E59" s="246"/>
      <c r="F59" s="245"/>
      <c r="G59" s="244"/>
      <c r="H59" s="655"/>
    </row>
    <row r="60" spans="1:8" s="237" customFormat="1" ht="24.6" customHeight="1" x14ac:dyDescent="0.2">
      <c r="A60" s="153"/>
      <c r="B60" s="242"/>
      <c r="C60" s="242"/>
      <c r="D60" s="241"/>
      <c r="E60" s="240"/>
      <c r="F60" s="239"/>
      <c r="G60" s="238"/>
      <c r="H60" s="656"/>
    </row>
    <row r="61" spans="1:8" s="230" customFormat="1" ht="19.5" x14ac:dyDescent="0.35">
      <c r="A61" s="236" t="s">
        <v>244</v>
      </c>
      <c r="B61" s="235"/>
      <c r="C61" s="235"/>
      <c r="D61" s="234"/>
      <c r="E61" s="233"/>
      <c r="F61" s="232"/>
      <c r="G61" s="231"/>
      <c r="H61" s="657"/>
    </row>
    <row r="62" spans="1:8" x14ac:dyDescent="0.2">
      <c r="A62" s="52"/>
      <c r="B62" s="51"/>
      <c r="C62" s="51"/>
      <c r="D62" s="50"/>
      <c r="E62" s="49"/>
      <c r="F62" s="48"/>
      <c r="G62" s="47"/>
      <c r="H62" s="642"/>
    </row>
    <row r="63" spans="1:8" x14ac:dyDescent="0.2">
      <c r="A63" s="52"/>
      <c r="B63" s="51"/>
      <c r="C63" s="51"/>
      <c r="D63" s="50"/>
      <c r="E63" s="49"/>
      <c r="F63" s="48"/>
      <c r="G63" s="47"/>
      <c r="H63" s="642"/>
    </row>
    <row r="64" spans="1:8" x14ac:dyDescent="0.2">
      <c r="A64" s="52"/>
      <c r="B64" s="51"/>
      <c r="C64" s="51"/>
      <c r="D64" s="50"/>
      <c r="E64" s="49"/>
      <c r="F64" s="48"/>
      <c r="G64" s="47"/>
      <c r="H64" s="642"/>
    </row>
    <row r="65" spans="1:8" x14ac:dyDescent="0.2">
      <c r="A65" s="128" t="s">
        <v>234</v>
      </c>
      <c r="B65" s="229"/>
      <c r="C65" s="229"/>
      <c r="D65" s="228"/>
      <c r="E65" s="227"/>
      <c r="F65" s="226"/>
      <c r="G65" s="225" t="s">
        <v>242</v>
      </c>
      <c r="H65" s="658">
        <f>su_PREDDELA</f>
        <v>0</v>
      </c>
    </row>
    <row r="66" spans="1:8" x14ac:dyDescent="0.2">
      <c r="A66" s="52"/>
      <c r="B66" s="51"/>
      <c r="C66" s="51"/>
      <c r="D66" s="50"/>
      <c r="E66" s="49"/>
      <c r="F66" s="48"/>
      <c r="G66" s="47"/>
      <c r="H66" s="642"/>
    </row>
    <row r="67" spans="1:8" x14ac:dyDescent="0.2">
      <c r="A67" s="52"/>
      <c r="B67" s="51"/>
      <c r="C67" s="51"/>
      <c r="D67" s="50"/>
      <c r="E67" s="49"/>
      <c r="F67" s="48"/>
      <c r="G67" s="47"/>
      <c r="H67" s="642"/>
    </row>
    <row r="68" spans="1:8" x14ac:dyDescent="0.2">
      <c r="A68" s="52"/>
      <c r="B68" s="51"/>
      <c r="C68" s="51"/>
      <c r="D68" s="50"/>
      <c r="E68" s="49"/>
      <c r="F68" s="48"/>
      <c r="G68" s="47"/>
      <c r="H68" s="642"/>
    </row>
    <row r="69" spans="1:8" x14ac:dyDescent="0.2">
      <c r="A69" s="52"/>
      <c r="B69" s="51"/>
      <c r="C69" s="51"/>
      <c r="D69" s="50"/>
      <c r="E69" s="49"/>
      <c r="F69" s="48"/>
      <c r="G69" s="47"/>
      <c r="H69" s="642"/>
    </row>
    <row r="70" spans="1:8" s="53" customFormat="1" x14ac:dyDescent="0.2">
      <c r="A70" s="73" t="s">
        <v>215</v>
      </c>
      <c r="B70" s="217"/>
      <c r="C70" s="217"/>
      <c r="D70" s="70"/>
      <c r="E70" s="69"/>
      <c r="F70" s="68"/>
      <c r="G70" s="216" t="s">
        <v>242</v>
      </c>
      <c r="H70" s="659">
        <f>SU_ZEMDELA</f>
        <v>0</v>
      </c>
    </row>
    <row r="71" spans="1:8" x14ac:dyDescent="0.2">
      <c r="A71" s="52"/>
      <c r="B71" s="51"/>
      <c r="C71" s="51"/>
      <c r="D71" s="50"/>
      <c r="E71" s="49"/>
      <c r="F71" s="48"/>
      <c r="G71" s="47"/>
      <c r="H71" s="642"/>
    </row>
    <row r="72" spans="1:8" x14ac:dyDescent="0.2">
      <c r="A72" s="52"/>
      <c r="B72" s="51"/>
      <c r="C72" s="51"/>
      <c r="D72" s="50"/>
      <c r="E72" s="49"/>
      <c r="F72" s="48"/>
      <c r="G72" s="47"/>
      <c r="H72" s="642"/>
    </row>
    <row r="73" spans="1:8" x14ac:dyDescent="0.2">
      <c r="A73" s="52"/>
      <c r="B73" s="51"/>
      <c r="C73" s="51"/>
      <c r="D73" s="50"/>
      <c r="E73" s="49"/>
      <c r="F73" s="48"/>
      <c r="G73" s="47"/>
      <c r="H73" s="642"/>
    </row>
    <row r="74" spans="1:8" x14ac:dyDescent="0.2">
      <c r="A74" s="52"/>
      <c r="B74" s="51"/>
      <c r="C74" s="51"/>
      <c r="D74" s="50"/>
      <c r="E74" s="49"/>
      <c r="F74" s="48"/>
      <c r="G74" s="47"/>
      <c r="H74" s="642"/>
    </row>
    <row r="75" spans="1:8" s="53" customFormat="1" x14ac:dyDescent="0.2">
      <c r="A75" s="73" t="s">
        <v>126</v>
      </c>
      <c r="B75" s="217"/>
      <c r="C75" s="217"/>
      <c r="D75" s="70"/>
      <c r="E75" s="69"/>
      <c r="F75" s="68"/>
      <c r="G75" s="216" t="s">
        <v>242</v>
      </c>
      <c r="H75" s="659">
        <f>su_montdela</f>
        <v>0</v>
      </c>
    </row>
    <row r="76" spans="1:8" x14ac:dyDescent="0.2">
      <c r="A76" s="52"/>
      <c r="B76" s="51"/>
      <c r="C76" s="51"/>
      <c r="D76" s="50"/>
      <c r="E76" s="49"/>
      <c r="F76" s="48"/>
      <c r="G76" s="47"/>
      <c r="H76" s="642"/>
    </row>
    <row r="77" spans="1:8" x14ac:dyDescent="0.2">
      <c r="A77" s="52"/>
      <c r="B77" s="51"/>
      <c r="C77" s="51"/>
      <c r="D77" s="50"/>
      <c r="E77" s="49"/>
      <c r="F77" s="48"/>
      <c r="G77" s="47"/>
      <c r="H77" s="642"/>
    </row>
    <row r="78" spans="1:8" x14ac:dyDescent="0.2">
      <c r="A78" s="52"/>
      <c r="B78" s="51"/>
      <c r="C78" s="51"/>
      <c r="D78" s="50"/>
      <c r="E78" s="49"/>
      <c r="F78" s="48"/>
      <c r="G78" s="47"/>
      <c r="H78" s="642"/>
    </row>
    <row r="79" spans="1:8" x14ac:dyDescent="0.2">
      <c r="A79" s="52"/>
      <c r="B79" s="51"/>
      <c r="C79" s="51"/>
      <c r="D79" s="50"/>
      <c r="E79" s="49"/>
      <c r="F79" s="48"/>
      <c r="G79" s="47"/>
      <c r="H79" s="642"/>
    </row>
    <row r="80" spans="1:8" s="53" customFormat="1" x14ac:dyDescent="0.2">
      <c r="A80" s="73" t="s">
        <v>89</v>
      </c>
      <c r="B80" s="217"/>
      <c r="C80" s="217"/>
      <c r="D80" s="70"/>
      <c r="E80" s="69"/>
      <c r="F80" s="68"/>
      <c r="G80" s="216" t="s">
        <v>242</v>
      </c>
      <c r="H80" s="659">
        <f>SU_NABAVAMAT</f>
        <v>0</v>
      </c>
    </row>
    <row r="81" spans="1:8" x14ac:dyDescent="0.2">
      <c r="A81" s="52"/>
      <c r="B81" s="51"/>
      <c r="C81" s="51"/>
      <c r="D81" s="50"/>
      <c r="E81" s="49"/>
      <c r="F81" s="48"/>
      <c r="G81" s="47"/>
      <c r="H81" s="642"/>
    </row>
    <row r="82" spans="1:8" x14ac:dyDescent="0.2">
      <c r="A82" s="52"/>
      <c r="B82" s="51"/>
      <c r="C82" s="51"/>
      <c r="D82" s="50"/>
      <c r="E82" s="49"/>
      <c r="F82" s="48"/>
      <c r="G82" s="47"/>
      <c r="H82" s="642"/>
    </row>
    <row r="83" spans="1:8" x14ac:dyDescent="0.2">
      <c r="A83" s="52"/>
      <c r="B83" s="51"/>
      <c r="C83" s="51"/>
      <c r="D83" s="50"/>
      <c r="E83" s="49"/>
      <c r="F83" s="48"/>
      <c r="G83" s="47"/>
      <c r="H83" s="642"/>
    </row>
    <row r="84" spans="1:8" x14ac:dyDescent="0.2">
      <c r="A84" s="52"/>
      <c r="B84" s="51"/>
      <c r="C84" s="51"/>
      <c r="D84" s="50"/>
      <c r="E84" s="49"/>
      <c r="F84" s="48"/>
      <c r="G84" s="47"/>
      <c r="H84" s="642"/>
    </row>
    <row r="85" spans="1:8" s="218" customFormat="1" x14ac:dyDescent="0.2">
      <c r="A85" s="224"/>
      <c r="B85" s="223"/>
      <c r="C85" s="223"/>
      <c r="D85" s="222"/>
      <c r="E85" s="221"/>
      <c r="F85" s="220"/>
      <c r="G85" s="219"/>
      <c r="H85" s="673"/>
    </row>
    <row r="86" spans="1:8" s="53" customFormat="1" x14ac:dyDescent="0.2">
      <c r="A86" s="73" t="s">
        <v>243</v>
      </c>
      <c r="B86" s="217"/>
      <c r="C86" s="217"/>
      <c r="D86" s="70"/>
      <c r="E86" s="69"/>
      <c r="F86" s="68"/>
      <c r="G86" s="216" t="s">
        <v>242</v>
      </c>
      <c r="H86" s="659">
        <f>SUM(H65:H85)</f>
        <v>0</v>
      </c>
    </row>
    <row r="87" spans="1:8" x14ac:dyDescent="0.2">
      <c r="A87" s="52"/>
      <c r="B87" s="51"/>
      <c r="C87" s="51"/>
      <c r="D87" s="50"/>
      <c r="E87" s="49"/>
      <c r="F87" s="48"/>
      <c r="G87" s="47"/>
      <c r="H87" s="642"/>
    </row>
    <row r="88" spans="1:8" hidden="1" outlineLevel="1" x14ac:dyDescent="0.2">
      <c r="A88" s="196" t="s">
        <v>241</v>
      </c>
      <c r="B88" s="195" t="s">
        <v>240</v>
      </c>
      <c r="C88" s="195"/>
      <c r="D88" s="194" t="s">
        <v>239</v>
      </c>
      <c r="E88" s="69" t="s">
        <v>238</v>
      </c>
      <c r="F88" s="193" t="s">
        <v>237</v>
      </c>
      <c r="G88" s="192" t="s">
        <v>236</v>
      </c>
      <c r="H88" s="660" t="s">
        <v>235</v>
      </c>
    </row>
    <row r="89" spans="1:8" ht="10.5" hidden="1" customHeight="1" outlineLevel="1" x14ac:dyDescent="0.2">
      <c r="A89" s="196"/>
      <c r="B89" s="195"/>
      <c r="C89" s="195"/>
      <c r="D89" s="194"/>
      <c r="E89" s="69"/>
      <c r="F89" s="193"/>
      <c r="G89" s="192"/>
      <c r="H89" s="660"/>
    </row>
    <row r="90" spans="1:8" ht="10.5" hidden="1" customHeight="1" outlineLevel="1" x14ac:dyDescent="0.2">
      <c r="A90" s="196"/>
      <c r="B90" s="195"/>
      <c r="C90" s="195"/>
      <c r="D90" s="194"/>
      <c r="E90" s="69"/>
      <c r="F90" s="193"/>
      <c r="G90" s="192"/>
      <c r="H90" s="660"/>
    </row>
    <row r="91" spans="1:8" ht="10.5" hidden="1" customHeight="1" outlineLevel="1" x14ac:dyDescent="0.2">
      <c r="A91" s="196"/>
      <c r="B91" s="195"/>
      <c r="C91" s="195"/>
      <c r="D91" s="194"/>
      <c r="E91" s="69"/>
      <c r="F91" s="193"/>
      <c r="G91" s="192"/>
      <c r="H91" s="660"/>
    </row>
    <row r="92" spans="1:8" ht="17.25" hidden="1" customHeight="1" outlineLevel="1" x14ac:dyDescent="0.2">
      <c r="A92" s="191" t="s">
        <v>234</v>
      </c>
      <c r="B92" s="195"/>
      <c r="C92" s="195"/>
      <c r="D92" s="194"/>
      <c r="E92" s="69"/>
      <c r="F92" s="193"/>
      <c r="G92" s="192"/>
      <c r="H92" s="660"/>
    </row>
    <row r="93" spans="1:8" ht="11.25" hidden="1" customHeight="1" outlineLevel="1" x14ac:dyDescent="0.25">
      <c r="A93" s="190"/>
      <c r="B93" s="189"/>
      <c r="C93" s="189"/>
      <c r="D93" s="188"/>
      <c r="E93" s="185"/>
      <c r="F93" s="184"/>
      <c r="G93" s="183"/>
      <c r="H93" s="661"/>
    </row>
    <row r="94" spans="1:8" ht="24" hidden="1" customHeight="1" outlineLevel="1" x14ac:dyDescent="0.2">
      <c r="A94" s="191"/>
      <c r="B94" s="195"/>
      <c r="C94" s="126" t="s">
        <v>88</v>
      </c>
      <c r="D94" s="126" t="s">
        <v>87</v>
      </c>
      <c r="E94" s="125" t="s">
        <v>86</v>
      </c>
      <c r="F94" s="125" t="s">
        <v>85</v>
      </c>
      <c r="G94" s="125" t="s">
        <v>84</v>
      </c>
      <c r="H94" s="662" t="s">
        <v>83</v>
      </c>
    </row>
    <row r="95" spans="1:8" ht="108.75" hidden="1" customHeight="1" outlineLevel="1" x14ac:dyDescent="0.2">
      <c r="A95" s="196"/>
      <c r="B95" s="195"/>
      <c r="C95" s="106" t="s">
        <v>233</v>
      </c>
      <c r="D95" s="79" t="s">
        <v>232</v>
      </c>
      <c r="E95" s="78" t="s">
        <v>12</v>
      </c>
      <c r="F95" s="77">
        <v>1</v>
      </c>
      <c r="G95" s="97"/>
      <c r="H95" s="663">
        <f t="shared" ref="H95:H107" si="0">F95*G95</f>
        <v>0</v>
      </c>
    </row>
    <row r="96" spans="1:8" ht="69.75" hidden="1" customHeight="1" outlineLevel="1" x14ac:dyDescent="0.2">
      <c r="A96" s="196"/>
      <c r="B96" s="195"/>
      <c r="C96" s="106" t="s">
        <v>231</v>
      </c>
      <c r="D96" s="215" t="s">
        <v>230</v>
      </c>
      <c r="E96" s="199" t="s">
        <v>12</v>
      </c>
      <c r="F96" s="77">
        <v>1</v>
      </c>
      <c r="G96" s="97"/>
      <c r="H96" s="663">
        <f t="shared" si="0"/>
        <v>0</v>
      </c>
    </row>
    <row r="97" spans="1:8" ht="92.25" hidden="1" customHeight="1" outlineLevel="1" x14ac:dyDescent="0.2">
      <c r="A97" s="196"/>
      <c r="B97" s="195"/>
      <c r="C97" s="140">
        <v>1.3</v>
      </c>
      <c r="D97" s="79" t="s">
        <v>229</v>
      </c>
      <c r="E97" s="78" t="s">
        <v>9</v>
      </c>
      <c r="F97" s="77">
        <v>2556</v>
      </c>
      <c r="G97" s="97"/>
      <c r="H97" s="663">
        <f t="shared" si="0"/>
        <v>0</v>
      </c>
    </row>
    <row r="98" spans="1:8" ht="90.75" hidden="1" customHeight="1" outlineLevel="1" x14ac:dyDescent="0.2">
      <c r="A98" s="155"/>
      <c r="B98" s="154"/>
      <c r="C98" s="140">
        <v>1.4</v>
      </c>
      <c r="D98" s="214" t="s">
        <v>228</v>
      </c>
      <c r="E98" s="78" t="s">
        <v>12</v>
      </c>
      <c r="F98" s="77">
        <v>1</v>
      </c>
      <c r="G98" s="97"/>
      <c r="H98" s="663">
        <f t="shared" si="0"/>
        <v>0</v>
      </c>
    </row>
    <row r="99" spans="1:8" ht="74.25" hidden="1" customHeight="1" outlineLevel="1" x14ac:dyDescent="0.2">
      <c r="A99" s="196"/>
      <c r="B99" s="195"/>
      <c r="C99" s="213">
        <v>1.5</v>
      </c>
      <c r="D99" s="79" t="s">
        <v>227</v>
      </c>
      <c r="E99" s="78" t="s">
        <v>9</v>
      </c>
      <c r="F99" s="77">
        <v>2556</v>
      </c>
      <c r="G99" s="97"/>
      <c r="H99" s="663">
        <f t="shared" si="0"/>
        <v>0</v>
      </c>
    </row>
    <row r="100" spans="1:8" ht="69" hidden="1" customHeight="1" outlineLevel="1" x14ac:dyDescent="0.2">
      <c r="A100" s="208"/>
      <c r="B100" s="207"/>
      <c r="C100" s="120">
        <v>1.6</v>
      </c>
      <c r="D100" s="212" t="s">
        <v>226</v>
      </c>
      <c r="E100" s="116" t="s">
        <v>12</v>
      </c>
      <c r="F100" s="115">
        <v>1</v>
      </c>
      <c r="G100" s="104"/>
      <c r="H100" s="664">
        <f t="shared" si="0"/>
        <v>0</v>
      </c>
    </row>
    <row r="101" spans="1:8" ht="69.75" hidden="1" customHeight="1" outlineLevel="1" x14ac:dyDescent="0.2">
      <c r="A101" s="196"/>
      <c r="B101" s="195"/>
      <c r="C101" s="120">
        <v>1.7</v>
      </c>
      <c r="D101" s="211" t="s">
        <v>225</v>
      </c>
      <c r="E101" s="78" t="s">
        <v>12</v>
      </c>
      <c r="F101" s="77">
        <v>1</v>
      </c>
      <c r="G101" s="97"/>
      <c r="H101" s="663">
        <f t="shared" si="0"/>
        <v>0</v>
      </c>
    </row>
    <row r="102" spans="1:8" ht="46.5" hidden="1" customHeight="1" outlineLevel="1" x14ac:dyDescent="0.2">
      <c r="A102" s="196"/>
      <c r="B102" s="195"/>
      <c r="C102" s="120">
        <v>1.8</v>
      </c>
      <c r="D102" s="210" t="s">
        <v>224</v>
      </c>
      <c r="E102" s="78" t="s">
        <v>12</v>
      </c>
      <c r="F102" s="77">
        <v>1</v>
      </c>
      <c r="G102" s="97"/>
      <c r="H102" s="663">
        <f t="shared" si="0"/>
        <v>0</v>
      </c>
    </row>
    <row r="103" spans="1:8" ht="25.5" hidden="1" outlineLevel="1" x14ac:dyDescent="0.2">
      <c r="A103" s="208"/>
      <c r="B103" s="207"/>
      <c r="C103" s="209">
        <v>1.9</v>
      </c>
      <c r="D103" s="206" t="s">
        <v>223</v>
      </c>
      <c r="E103" s="205" t="s">
        <v>154</v>
      </c>
      <c r="F103" s="77">
        <v>5</v>
      </c>
      <c r="G103" s="204"/>
      <c r="H103" s="664">
        <f t="shared" si="0"/>
        <v>0</v>
      </c>
    </row>
    <row r="104" spans="1:8" ht="25.5" hidden="1" outlineLevel="1" x14ac:dyDescent="0.2">
      <c r="A104" s="208"/>
      <c r="B104" s="207"/>
      <c r="C104" s="172">
        <v>1.1000000000000001</v>
      </c>
      <c r="D104" s="206" t="s">
        <v>222</v>
      </c>
      <c r="E104" s="205" t="s">
        <v>154</v>
      </c>
      <c r="F104" s="77">
        <v>5</v>
      </c>
      <c r="G104" s="204"/>
      <c r="H104" s="664">
        <f t="shared" si="0"/>
        <v>0</v>
      </c>
    </row>
    <row r="105" spans="1:8" ht="83.25" hidden="1" customHeight="1" outlineLevel="1" x14ac:dyDescent="0.2">
      <c r="A105" s="196"/>
      <c r="B105" s="195"/>
      <c r="C105" s="203" t="s">
        <v>221</v>
      </c>
      <c r="D105" s="202" t="s">
        <v>220</v>
      </c>
      <c r="E105" s="199" t="s">
        <v>12</v>
      </c>
      <c r="F105" s="77">
        <v>1</v>
      </c>
      <c r="G105" s="198"/>
      <c r="H105" s="663">
        <f t="shared" si="0"/>
        <v>0</v>
      </c>
    </row>
    <row r="106" spans="1:8" ht="75" hidden="1" customHeight="1" outlineLevel="1" x14ac:dyDescent="0.2">
      <c r="A106" s="196"/>
      <c r="B106" s="195"/>
      <c r="C106" s="201">
        <v>1.1200000000000001</v>
      </c>
      <c r="D106" s="200" t="s">
        <v>219</v>
      </c>
      <c r="E106" s="199" t="s">
        <v>12</v>
      </c>
      <c r="F106" s="77">
        <v>1</v>
      </c>
      <c r="G106" s="198"/>
      <c r="H106" s="663">
        <f t="shared" si="0"/>
        <v>0</v>
      </c>
    </row>
    <row r="107" spans="1:8" ht="50.25" hidden="1" customHeight="1" outlineLevel="1" x14ac:dyDescent="0.2">
      <c r="A107" s="155"/>
      <c r="B107" s="154"/>
      <c r="C107" s="106" t="s">
        <v>218</v>
      </c>
      <c r="D107" s="117" t="s">
        <v>217</v>
      </c>
      <c r="E107" s="116" t="s">
        <v>12</v>
      </c>
      <c r="F107" s="115">
        <v>2</v>
      </c>
      <c r="G107" s="104"/>
      <c r="H107" s="664">
        <f t="shared" si="0"/>
        <v>0</v>
      </c>
    </row>
    <row r="108" spans="1:8" hidden="1" outlineLevel="1" x14ac:dyDescent="0.2">
      <c r="A108" s="196"/>
      <c r="B108" s="195"/>
      <c r="C108" s="197"/>
      <c r="D108" s="194"/>
      <c r="E108" s="69"/>
      <c r="F108" s="193"/>
      <c r="G108" s="192"/>
      <c r="H108" s="660"/>
    </row>
    <row r="109" spans="1:8" hidden="1" outlineLevel="1" x14ac:dyDescent="0.2">
      <c r="A109" s="73"/>
      <c r="B109" s="72"/>
      <c r="C109" s="72"/>
      <c r="D109" s="70" t="s">
        <v>216</v>
      </c>
      <c r="E109" s="69"/>
      <c r="F109" s="68"/>
      <c r="G109" s="67" t="s">
        <v>21</v>
      </c>
      <c r="H109" s="659">
        <f>SUM(H95:H108)</f>
        <v>0</v>
      </c>
    </row>
    <row r="110" spans="1:8" ht="10.5" hidden="1" customHeight="1" outlineLevel="1" x14ac:dyDescent="0.2">
      <c r="A110" s="196"/>
      <c r="B110" s="195"/>
      <c r="C110" s="195"/>
      <c r="D110" s="194"/>
      <c r="E110" s="69"/>
      <c r="F110" s="193"/>
      <c r="G110" s="192"/>
      <c r="H110" s="660"/>
    </row>
    <row r="111" spans="1:8" ht="10.5" hidden="1" customHeight="1" outlineLevel="1" x14ac:dyDescent="0.2">
      <c r="A111" s="196"/>
      <c r="B111" s="195"/>
      <c r="C111" s="195"/>
      <c r="D111" s="194"/>
      <c r="E111" s="69"/>
      <c r="F111" s="193"/>
      <c r="G111" s="192"/>
      <c r="H111" s="660"/>
    </row>
    <row r="112" spans="1:8" s="139" customFormat="1" ht="15.75" collapsed="1" x14ac:dyDescent="0.25">
      <c r="A112" s="191" t="s">
        <v>215</v>
      </c>
      <c r="B112" s="189"/>
      <c r="C112" s="189"/>
      <c r="D112" s="188"/>
      <c r="E112" s="185"/>
      <c r="F112" s="184"/>
      <c r="G112" s="183"/>
      <c r="H112" s="661"/>
    </row>
    <row r="113" spans="1:8" s="139" customFormat="1" ht="16.899999999999999" customHeight="1" x14ac:dyDescent="0.25">
      <c r="A113" s="190" t="s">
        <v>214</v>
      </c>
      <c r="B113" s="189"/>
      <c r="C113" s="189"/>
      <c r="D113" s="188"/>
      <c r="E113" s="185"/>
      <c r="F113" s="184"/>
      <c r="G113" s="183"/>
      <c r="H113" s="661"/>
    </row>
    <row r="114" spans="1:8" s="139" customFormat="1" ht="16.899999999999999" customHeight="1" x14ac:dyDescent="0.25">
      <c r="A114" s="182" t="s">
        <v>213</v>
      </c>
      <c r="B114" s="181"/>
      <c r="C114" s="187"/>
      <c r="D114" s="186"/>
      <c r="E114" s="185"/>
      <c r="F114" s="184"/>
      <c r="G114" s="183"/>
      <c r="H114" s="661"/>
    </row>
    <row r="115" spans="1:8" s="139" customFormat="1" ht="24" customHeight="1" x14ac:dyDescent="0.25">
      <c r="A115" s="182"/>
      <c r="B115" s="181"/>
      <c r="C115" s="126" t="s">
        <v>88</v>
      </c>
      <c r="D115" s="126" t="s">
        <v>87</v>
      </c>
      <c r="E115" s="125" t="s">
        <v>86</v>
      </c>
      <c r="F115" s="125" t="s">
        <v>85</v>
      </c>
      <c r="G115" s="125" t="s">
        <v>84</v>
      </c>
      <c r="H115" s="662" t="s">
        <v>83</v>
      </c>
    </row>
    <row r="116" spans="1:8" ht="46.5" customHeight="1" x14ac:dyDescent="0.2">
      <c r="A116" s="155"/>
      <c r="B116" s="154"/>
      <c r="C116" s="106" t="s">
        <v>212</v>
      </c>
      <c r="D116" s="79" t="s">
        <v>211</v>
      </c>
      <c r="E116" s="78" t="s">
        <v>9</v>
      </c>
      <c r="F116" s="77">
        <v>2556</v>
      </c>
      <c r="G116" s="97"/>
      <c r="H116" s="663">
        <f t="shared" ref="H116:H122" si="1">F116*G116</f>
        <v>0</v>
      </c>
    </row>
    <row r="117" spans="1:8" ht="75.75" customHeight="1" x14ac:dyDescent="0.2">
      <c r="A117" s="155"/>
      <c r="B117" s="154"/>
      <c r="C117" s="106" t="s">
        <v>210</v>
      </c>
      <c r="D117" s="79" t="s">
        <v>209</v>
      </c>
      <c r="E117" s="78" t="s">
        <v>12</v>
      </c>
      <c r="F117" s="77">
        <v>21</v>
      </c>
      <c r="G117" s="97"/>
      <c r="H117" s="663">
        <f t="shared" si="1"/>
        <v>0</v>
      </c>
    </row>
    <row r="118" spans="1:8" ht="45" customHeight="1" x14ac:dyDescent="0.2">
      <c r="A118" s="155"/>
      <c r="B118" s="154"/>
      <c r="C118" s="106" t="s">
        <v>208</v>
      </c>
      <c r="D118" s="79" t="s">
        <v>207</v>
      </c>
      <c r="E118" s="78" t="s">
        <v>9</v>
      </c>
      <c r="F118" s="77">
        <v>2556</v>
      </c>
      <c r="G118" s="97"/>
      <c r="H118" s="663">
        <f t="shared" si="1"/>
        <v>0</v>
      </c>
    </row>
    <row r="119" spans="1:8" ht="69.75" customHeight="1" x14ac:dyDescent="0.2">
      <c r="A119" s="155"/>
      <c r="B119" s="154"/>
      <c r="C119" s="106" t="s">
        <v>206</v>
      </c>
      <c r="D119" s="79" t="s">
        <v>205</v>
      </c>
      <c r="E119" s="78" t="s">
        <v>12</v>
      </c>
      <c r="F119" s="77">
        <v>214</v>
      </c>
      <c r="G119" s="97"/>
      <c r="H119" s="663">
        <f t="shared" si="1"/>
        <v>0</v>
      </c>
    </row>
    <row r="120" spans="1:8" ht="110.25" customHeight="1" x14ac:dyDescent="0.2">
      <c r="A120" s="155"/>
      <c r="B120" s="154"/>
      <c r="C120" s="106" t="s">
        <v>204</v>
      </c>
      <c r="D120" s="180" t="s">
        <v>203</v>
      </c>
      <c r="E120" s="78" t="s">
        <v>159</v>
      </c>
      <c r="F120" s="77">
        <v>3622</v>
      </c>
      <c r="G120" s="76"/>
      <c r="H120" s="663">
        <f t="shared" si="1"/>
        <v>0</v>
      </c>
    </row>
    <row r="121" spans="1:8" ht="78" customHeight="1" x14ac:dyDescent="0.2">
      <c r="A121" s="155"/>
      <c r="B121" s="154"/>
      <c r="C121" s="80" t="s">
        <v>202</v>
      </c>
      <c r="D121" s="173" t="s">
        <v>201</v>
      </c>
      <c r="E121" s="78" t="s">
        <v>159</v>
      </c>
      <c r="F121" s="77">
        <v>1086</v>
      </c>
      <c r="G121" s="97"/>
      <c r="H121" s="663">
        <f t="shared" si="1"/>
        <v>0</v>
      </c>
    </row>
    <row r="122" spans="1:8" ht="84" customHeight="1" x14ac:dyDescent="0.2">
      <c r="A122" s="155"/>
      <c r="B122" s="154"/>
      <c r="C122" s="80" t="s">
        <v>200</v>
      </c>
      <c r="D122" s="173" t="s">
        <v>199</v>
      </c>
      <c r="E122" s="78" t="s">
        <v>163</v>
      </c>
      <c r="F122" s="77">
        <v>98</v>
      </c>
      <c r="G122" s="97"/>
      <c r="H122" s="663">
        <f t="shared" si="1"/>
        <v>0</v>
      </c>
    </row>
    <row r="123" spans="1:8" ht="86.25" customHeight="1" x14ac:dyDescent="0.2">
      <c r="A123" s="155"/>
      <c r="B123" s="154"/>
      <c r="C123" s="80"/>
      <c r="D123" s="179" t="s">
        <v>198</v>
      </c>
      <c r="E123" s="78"/>
      <c r="F123" s="77"/>
      <c r="G123" s="97"/>
      <c r="H123" s="663"/>
    </row>
    <row r="124" spans="1:8" ht="93.75" customHeight="1" x14ac:dyDescent="0.2">
      <c r="A124" s="155"/>
      <c r="B124" s="154"/>
      <c r="C124" s="80" t="s">
        <v>197</v>
      </c>
      <c r="D124" s="79" t="s">
        <v>196</v>
      </c>
      <c r="E124" s="78" t="s">
        <v>163</v>
      </c>
      <c r="F124" s="77">
        <v>1435</v>
      </c>
      <c r="G124" s="97"/>
      <c r="H124" s="663"/>
    </row>
    <row r="125" spans="1:8" x14ac:dyDescent="0.2">
      <c r="A125" s="155"/>
      <c r="B125" s="154"/>
      <c r="C125" s="80" t="s">
        <v>195</v>
      </c>
      <c r="D125" s="178" t="s">
        <v>194</v>
      </c>
      <c r="E125" s="177" t="s">
        <v>163</v>
      </c>
      <c r="F125" s="176">
        <v>1089</v>
      </c>
      <c r="G125" s="97"/>
      <c r="H125" s="663">
        <f t="shared" ref="H125:H149" si="2">F125*G125</f>
        <v>0</v>
      </c>
    </row>
    <row r="126" spans="1:8" x14ac:dyDescent="0.2">
      <c r="A126" s="155"/>
      <c r="B126" s="154"/>
      <c r="C126" s="80" t="s">
        <v>193</v>
      </c>
      <c r="D126" s="178" t="s">
        <v>192</v>
      </c>
      <c r="E126" s="177" t="s">
        <v>163</v>
      </c>
      <c r="F126" s="176">
        <v>1453</v>
      </c>
      <c r="G126" s="97"/>
      <c r="H126" s="663">
        <f t="shared" si="2"/>
        <v>0</v>
      </c>
    </row>
    <row r="127" spans="1:8" x14ac:dyDescent="0.2">
      <c r="A127" s="155"/>
      <c r="B127" s="154"/>
      <c r="C127" s="80" t="s">
        <v>191</v>
      </c>
      <c r="D127" s="178" t="s">
        <v>190</v>
      </c>
      <c r="E127" s="177" t="s">
        <v>163</v>
      </c>
      <c r="F127" s="176">
        <v>1089</v>
      </c>
      <c r="G127" s="97"/>
      <c r="H127" s="663">
        <f t="shared" si="2"/>
        <v>0</v>
      </c>
    </row>
    <row r="128" spans="1:8" ht="56.45" customHeight="1" x14ac:dyDescent="0.2">
      <c r="A128" s="155"/>
      <c r="B128" s="154"/>
      <c r="C128" s="80" t="s">
        <v>189</v>
      </c>
      <c r="D128" s="79" t="s">
        <v>188</v>
      </c>
      <c r="E128" s="78" t="s">
        <v>163</v>
      </c>
      <c r="F128" s="77">
        <v>403</v>
      </c>
      <c r="G128" s="97"/>
      <c r="H128" s="663">
        <f t="shared" si="2"/>
        <v>0</v>
      </c>
    </row>
    <row r="129" spans="1:8" ht="69.75" customHeight="1" x14ac:dyDescent="0.2">
      <c r="A129" s="155"/>
      <c r="B129" s="154"/>
      <c r="C129" s="106" t="s">
        <v>187</v>
      </c>
      <c r="D129" s="79" t="s">
        <v>186</v>
      </c>
      <c r="E129" s="78" t="s">
        <v>163</v>
      </c>
      <c r="F129" s="115">
        <v>2006</v>
      </c>
      <c r="G129" s="104"/>
      <c r="H129" s="663">
        <f t="shared" si="2"/>
        <v>0</v>
      </c>
    </row>
    <row r="130" spans="1:8" ht="51" customHeight="1" x14ac:dyDescent="0.2">
      <c r="A130" s="155"/>
      <c r="B130" s="154"/>
      <c r="C130" s="80" t="s">
        <v>185</v>
      </c>
      <c r="D130" s="79" t="s">
        <v>184</v>
      </c>
      <c r="E130" s="78" t="s">
        <v>159</v>
      </c>
      <c r="F130" s="77">
        <v>1534</v>
      </c>
      <c r="G130" s="97"/>
      <c r="H130" s="663">
        <f t="shared" si="2"/>
        <v>0</v>
      </c>
    </row>
    <row r="131" spans="1:8" ht="107.25" customHeight="1" x14ac:dyDescent="0.2">
      <c r="A131" s="155"/>
      <c r="B131" s="154"/>
      <c r="C131" s="80" t="s">
        <v>183</v>
      </c>
      <c r="D131" s="79" t="s">
        <v>182</v>
      </c>
      <c r="E131" s="78" t="s">
        <v>163</v>
      </c>
      <c r="F131" s="77">
        <v>165</v>
      </c>
      <c r="G131" s="97"/>
      <c r="H131" s="663">
        <f t="shared" si="2"/>
        <v>0</v>
      </c>
    </row>
    <row r="132" spans="1:8" ht="125.25" customHeight="1" x14ac:dyDescent="0.2">
      <c r="A132" s="155"/>
      <c r="B132" s="154"/>
      <c r="C132" s="80" t="s">
        <v>181</v>
      </c>
      <c r="D132" s="79" t="s">
        <v>180</v>
      </c>
      <c r="E132" s="78" t="s">
        <v>163</v>
      </c>
      <c r="F132" s="77">
        <v>577</v>
      </c>
      <c r="G132" s="97"/>
      <c r="H132" s="663">
        <f t="shared" si="2"/>
        <v>0</v>
      </c>
    </row>
    <row r="133" spans="1:8" ht="133.5" customHeight="1" x14ac:dyDescent="0.2">
      <c r="A133" s="155"/>
      <c r="B133" s="154"/>
      <c r="C133" s="80" t="s">
        <v>179</v>
      </c>
      <c r="D133" s="85" t="s">
        <v>178</v>
      </c>
      <c r="E133" s="78" t="s">
        <v>163</v>
      </c>
      <c r="F133" s="115">
        <v>1404</v>
      </c>
      <c r="G133" s="97"/>
      <c r="H133" s="663">
        <f t="shared" si="2"/>
        <v>0</v>
      </c>
    </row>
    <row r="134" spans="1:8" ht="135" customHeight="1" x14ac:dyDescent="0.2">
      <c r="A134" s="155"/>
      <c r="B134" s="154"/>
      <c r="C134" s="80" t="s">
        <v>177</v>
      </c>
      <c r="D134" s="85" t="s">
        <v>176</v>
      </c>
      <c r="E134" s="78" t="s">
        <v>163</v>
      </c>
      <c r="F134" s="115">
        <v>602</v>
      </c>
      <c r="G134" s="97"/>
      <c r="H134" s="663">
        <f t="shared" si="2"/>
        <v>0</v>
      </c>
    </row>
    <row r="135" spans="1:8" ht="123" customHeight="1" x14ac:dyDescent="0.2">
      <c r="A135" s="155"/>
      <c r="B135" s="154"/>
      <c r="C135" s="80" t="s">
        <v>175</v>
      </c>
      <c r="D135" s="117" t="s">
        <v>174</v>
      </c>
      <c r="E135" s="78" t="s">
        <v>163</v>
      </c>
      <c r="F135" s="115">
        <v>1935</v>
      </c>
      <c r="G135" s="97"/>
      <c r="H135" s="663">
        <f t="shared" si="2"/>
        <v>0</v>
      </c>
    </row>
    <row r="136" spans="1:8" ht="96.75" customHeight="1" x14ac:dyDescent="0.2">
      <c r="A136" s="175"/>
      <c r="B136" s="174"/>
      <c r="C136" s="106" t="s">
        <v>173</v>
      </c>
      <c r="D136" s="79" t="s">
        <v>172</v>
      </c>
      <c r="E136" s="116" t="s">
        <v>163</v>
      </c>
      <c r="F136" s="115">
        <v>1273</v>
      </c>
      <c r="G136" s="104"/>
      <c r="H136" s="664">
        <f t="shared" si="2"/>
        <v>0</v>
      </c>
    </row>
    <row r="137" spans="1:8" ht="83.25" customHeight="1" x14ac:dyDescent="0.2">
      <c r="A137" s="155"/>
      <c r="B137" s="154"/>
      <c r="C137" s="80" t="s">
        <v>171</v>
      </c>
      <c r="D137" s="117" t="s">
        <v>170</v>
      </c>
      <c r="E137" s="78" t="s">
        <v>159</v>
      </c>
      <c r="F137" s="77">
        <v>3622</v>
      </c>
      <c r="G137" s="97"/>
      <c r="H137" s="663">
        <f t="shared" si="2"/>
        <v>0</v>
      </c>
    </row>
    <row r="138" spans="1:8" ht="101.25" customHeight="1" x14ac:dyDescent="0.2">
      <c r="A138" s="155"/>
      <c r="B138" s="154"/>
      <c r="C138" s="80" t="s">
        <v>169</v>
      </c>
      <c r="D138" s="117" t="s">
        <v>168</v>
      </c>
      <c r="E138" s="78" t="s">
        <v>159</v>
      </c>
      <c r="F138" s="77">
        <v>3622</v>
      </c>
      <c r="G138" s="97"/>
      <c r="H138" s="663">
        <f t="shared" si="2"/>
        <v>0</v>
      </c>
    </row>
    <row r="139" spans="1:8" ht="106.5" customHeight="1" x14ac:dyDescent="0.2">
      <c r="A139" s="155"/>
      <c r="B139" s="154"/>
      <c r="C139" s="106" t="s">
        <v>167</v>
      </c>
      <c r="D139" s="117" t="s">
        <v>166</v>
      </c>
      <c r="E139" s="78" t="s">
        <v>159</v>
      </c>
      <c r="F139" s="77">
        <v>3622</v>
      </c>
      <c r="G139" s="97"/>
      <c r="H139" s="663">
        <f t="shared" si="2"/>
        <v>0</v>
      </c>
    </row>
    <row r="140" spans="1:8" ht="84" customHeight="1" x14ac:dyDescent="0.2">
      <c r="A140" s="155"/>
      <c r="B140" s="154"/>
      <c r="C140" s="80" t="s">
        <v>165</v>
      </c>
      <c r="D140" s="173" t="s">
        <v>164</v>
      </c>
      <c r="E140" s="78" t="s">
        <v>163</v>
      </c>
      <c r="F140" s="77">
        <v>98</v>
      </c>
      <c r="G140" s="97"/>
      <c r="H140" s="663">
        <f t="shared" si="2"/>
        <v>0</v>
      </c>
    </row>
    <row r="141" spans="1:8" ht="61.5" customHeight="1" x14ac:dyDescent="0.2">
      <c r="A141" s="155"/>
      <c r="B141" s="154"/>
      <c r="C141" s="172">
        <v>2.2200000000000002</v>
      </c>
      <c r="D141" s="79" t="s">
        <v>162</v>
      </c>
      <c r="E141" s="78" t="s">
        <v>159</v>
      </c>
      <c r="F141" s="77">
        <v>322</v>
      </c>
      <c r="G141" s="76"/>
      <c r="H141" s="663">
        <f t="shared" si="2"/>
        <v>0</v>
      </c>
    </row>
    <row r="142" spans="1:8" ht="69" customHeight="1" x14ac:dyDescent="0.2">
      <c r="A142" s="155"/>
      <c r="B142" s="154"/>
      <c r="C142" s="106" t="s">
        <v>161</v>
      </c>
      <c r="D142" s="79" t="s">
        <v>160</v>
      </c>
      <c r="E142" s="78" t="s">
        <v>159</v>
      </c>
      <c r="F142" s="77">
        <v>30</v>
      </c>
      <c r="G142" s="81"/>
      <c r="H142" s="663">
        <f t="shared" si="2"/>
        <v>0</v>
      </c>
    </row>
    <row r="143" spans="1:8" ht="168" customHeight="1" x14ac:dyDescent="0.2">
      <c r="A143" s="155"/>
      <c r="B143" s="154"/>
      <c r="C143" s="171" t="s">
        <v>158</v>
      </c>
      <c r="D143" s="79" t="s">
        <v>157</v>
      </c>
      <c r="E143" s="78" t="s">
        <v>9</v>
      </c>
      <c r="F143" s="77">
        <v>43</v>
      </c>
      <c r="G143" s="97"/>
      <c r="H143" s="663">
        <f t="shared" si="2"/>
        <v>0</v>
      </c>
    </row>
    <row r="144" spans="1:8" ht="38.25" x14ac:dyDescent="0.2">
      <c r="A144" s="155"/>
      <c r="B144" s="154"/>
      <c r="C144" s="80" t="s">
        <v>156</v>
      </c>
      <c r="D144" s="170" t="s">
        <v>155</v>
      </c>
      <c r="E144" s="169" t="s">
        <v>154</v>
      </c>
      <c r="F144" s="168">
        <v>10</v>
      </c>
      <c r="G144" s="167"/>
      <c r="H144" s="665">
        <f t="shared" si="2"/>
        <v>0</v>
      </c>
    </row>
    <row r="145" spans="1:8" ht="91.5" customHeight="1" x14ac:dyDescent="0.2">
      <c r="A145" s="155" t="s">
        <v>4</v>
      </c>
      <c r="B145" s="154"/>
      <c r="C145" s="80" t="s">
        <v>153</v>
      </c>
      <c r="D145" s="166" t="s">
        <v>152</v>
      </c>
      <c r="E145" s="78" t="s">
        <v>12</v>
      </c>
      <c r="F145" s="77">
        <v>1</v>
      </c>
      <c r="G145" s="76"/>
      <c r="H145" s="663">
        <f t="shared" si="2"/>
        <v>0</v>
      </c>
    </row>
    <row r="146" spans="1:8" ht="78.75" customHeight="1" x14ac:dyDescent="0.2">
      <c r="A146" s="155"/>
      <c r="B146" s="154"/>
      <c r="C146" s="80" t="s">
        <v>151</v>
      </c>
      <c r="D146" s="165" t="s">
        <v>150</v>
      </c>
      <c r="E146" s="78" t="s">
        <v>12</v>
      </c>
      <c r="F146" s="77">
        <v>4</v>
      </c>
      <c r="G146" s="97"/>
      <c r="H146" s="663">
        <f t="shared" si="2"/>
        <v>0</v>
      </c>
    </row>
    <row r="147" spans="1:8" ht="84.75" customHeight="1" x14ac:dyDescent="0.2">
      <c r="A147" s="155"/>
      <c r="B147" s="154"/>
      <c r="C147" s="80" t="s">
        <v>149</v>
      </c>
      <c r="D147" s="79" t="s">
        <v>148</v>
      </c>
      <c r="E147" s="78" t="s">
        <v>12</v>
      </c>
      <c r="F147" s="77">
        <v>4</v>
      </c>
      <c r="G147" s="97"/>
      <c r="H147" s="663">
        <f t="shared" si="2"/>
        <v>0</v>
      </c>
    </row>
    <row r="148" spans="1:8" ht="125.25" customHeight="1" x14ac:dyDescent="0.2">
      <c r="A148" s="155"/>
      <c r="B148" s="154"/>
      <c r="C148" s="80" t="s">
        <v>147</v>
      </c>
      <c r="D148" s="79" t="s">
        <v>146</v>
      </c>
      <c r="E148" s="78" t="s">
        <v>12</v>
      </c>
      <c r="F148" s="77">
        <v>3</v>
      </c>
      <c r="G148" s="97"/>
      <c r="H148" s="663">
        <f t="shared" si="2"/>
        <v>0</v>
      </c>
    </row>
    <row r="149" spans="1:8" ht="201" customHeight="1" x14ac:dyDescent="0.2">
      <c r="A149" s="155"/>
      <c r="B149" s="154"/>
      <c r="C149" s="80" t="s">
        <v>145</v>
      </c>
      <c r="D149" s="79" t="s">
        <v>144</v>
      </c>
      <c r="E149" s="78" t="s">
        <v>12</v>
      </c>
      <c r="F149" s="77">
        <v>1</v>
      </c>
      <c r="G149" s="97"/>
      <c r="H149" s="663">
        <f t="shared" si="2"/>
        <v>0</v>
      </c>
    </row>
    <row r="150" spans="1:8" x14ac:dyDescent="0.2">
      <c r="A150" s="155"/>
      <c r="B150" s="154"/>
      <c r="C150" s="164" t="s">
        <v>143</v>
      </c>
      <c r="D150" s="160" t="s">
        <v>142</v>
      </c>
      <c r="E150" s="78"/>
      <c r="F150" s="77"/>
      <c r="G150" s="104"/>
      <c r="H150" s="663"/>
    </row>
    <row r="151" spans="1:8" ht="351" customHeight="1" x14ac:dyDescent="0.2">
      <c r="A151" s="155"/>
      <c r="B151" s="154"/>
      <c r="C151" s="164" t="s">
        <v>4</v>
      </c>
      <c r="D151" s="163" t="s">
        <v>141</v>
      </c>
      <c r="E151" s="159" t="s">
        <v>4</v>
      </c>
      <c r="F151" s="158" t="s">
        <v>4</v>
      </c>
      <c r="G151" s="157"/>
      <c r="H151" s="666" t="s">
        <v>4</v>
      </c>
    </row>
    <row r="152" spans="1:8" x14ac:dyDescent="0.2">
      <c r="A152" s="162" t="s">
        <v>4</v>
      </c>
      <c r="B152" s="154"/>
      <c r="C152" s="161"/>
      <c r="D152" s="160" t="s">
        <v>140</v>
      </c>
      <c r="E152" s="159" t="s">
        <v>12</v>
      </c>
      <c r="F152" s="158">
        <v>1</v>
      </c>
      <c r="G152" s="157"/>
      <c r="H152" s="663">
        <f>F152*G152</f>
        <v>0</v>
      </c>
    </row>
    <row r="153" spans="1:8" x14ac:dyDescent="0.2">
      <c r="A153" s="162" t="s">
        <v>139</v>
      </c>
      <c r="B153" s="154"/>
      <c r="C153" s="161"/>
      <c r="D153" s="160"/>
      <c r="E153" s="159"/>
      <c r="F153" s="158"/>
      <c r="G153" s="157"/>
      <c r="H153" s="663"/>
    </row>
    <row r="154" spans="1:8" ht="109.5" customHeight="1" x14ac:dyDescent="0.2">
      <c r="A154" s="155"/>
      <c r="B154" s="154"/>
      <c r="C154" s="80" t="s">
        <v>138</v>
      </c>
      <c r="D154" s="136" t="s">
        <v>137</v>
      </c>
      <c r="E154" s="78" t="s">
        <v>12</v>
      </c>
      <c r="F154" s="77">
        <v>16</v>
      </c>
      <c r="G154" s="97"/>
      <c r="H154" s="663">
        <f>F154*G154</f>
        <v>0</v>
      </c>
    </row>
    <row r="155" spans="1:8" ht="105.75" customHeight="1" x14ac:dyDescent="0.2">
      <c r="A155" s="155"/>
      <c r="B155" s="154"/>
      <c r="C155" s="80" t="s">
        <v>136</v>
      </c>
      <c r="D155" s="156" t="s">
        <v>135</v>
      </c>
      <c r="E155" s="78" t="s">
        <v>12</v>
      </c>
      <c r="F155" s="77">
        <v>3</v>
      </c>
      <c r="G155" s="104"/>
      <c r="H155" s="663">
        <f>F155*G155</f>
        <v>0</v>
      </c>
    </row>
    <row r="156" spans="1:8" ht="109.5" customHeight="1" x14ac:dyDescent="0.2">
      <c r="A156" s="155"/>
      <c r="B156" s="154"/>
      <c r="C156" s="80" t="s">
        <v>134</v>
      </c>
      <c r="D156" s="156" t="s">
        <v>133</v>
      </c>
      <c r="E156" s="78" t="s">
        <v>12</v>
      </c>
      <c r="F156" s="77">
        <v>2</v>
      </c>
      <c r="G156" s="104"/>
      <c r="H156" s="663">
        <f>F156*G156</f>
        <v>0</v>
      </c>
    </row>
    <row r="157" spans="1:8" ht="12.75" customHeight="1" x14ac:dyDescent="0.2">
      <c r="A157" s="73" t="s">
        <v>132</v>
      </c>
      <c r="B157" s="154"/>
      <c r="C157" s="80"/>
      <c r="D157" s="136"/>
      <c r="E157" s="78"/>
      <c r="F157" s="77"/>
      <c r="G157" s="97"/>
      <c r="H157" s="663"/>
    </row>
    <row r="158" spans="1:8" ht="95.25" customHeight="1" x14ac:dyDescent="0.2">
      <c r="A158" s="155"/>
      <c r="B158" s="154"/>
      <c r="C158" s="80" t="s">
        <v>131</v>
      </c>
      <c r="D158" s="79" t="s">
        <v>130</v>
      </c>
      <c r="E158" s="78" t="s">
        <v>9</v>
      </c>
      <c r="F158" s="77">
        <v>1500</v>
      </c>
      <c r="G158" s="76"/>
      <c r="H158" s="663">
        <f>F158*G158</f>
        <v>0</v>
      </c>
    </row>
    <row r="159" spans="1:8" ht="89.25" x14ac:dyDescent="0.2">
      <c r="A159" s="153"/>
      <c r="B159" s="152"/>
      <c r="C159" s="80" t="s">
        <v>129</v>
      </c>
      <c r="D159" s="79" t="s">
        <v>128</v>
      </c>
      <c r="E159" s="78" t="s">
        <v>12</v>
      </c>
      <c r="F159" s="77">
        <v>1</v>
      </c>
      <c r="G159" s="76"/>
      <c r="H159" s="663">
        <f>SUM(H116:H158)*0.1</f>
        <v>0</v>
      </c>
    </row>
    <row r="160" spans="1:8" x14ac:dyDescent="0.2">
      <c r="A160" s="73"/>
      <c r="B160" s="72"/>
      <c r="C160" s="151"/>
      <c r="D160" s="150" t="s">
        <v>127</v>
      </c>
      <c r="E160" s="149"/>
      <c r="F160" s="148"/>
      <c r="G160" s="147" t="s">
        <v>21</v>
      </c>
      <c r="H160" s="667">
        <f>SUM(H116:H159)</f>
        <v>0</v>
      </c>
    </row>
    <row r="161" spans="1:8" x14ac:dyDescent="0.2">
      <c r="A161" s="73"/>
      <c r="B161" s="72"/>
      <c r="C161" s="151"/>
      <c r="D161" s="150"/>
      <c r="E161" s="149"/>
      <c r="F161" s="148"/>
      <c r="G161" s="147"/>
      <c r="H161" s="667"/>
    </row>
    <row r="162" spans="1:8" x14ac:dyDescent="0.2">
      <c r="A162" s="73"/>
      <c r="B162" s="72"/>
      <c r="C162" s="151"/>
      <c r="D162" s="150"/>
      <c r="E162" s="149"/>
      <c r="F162" s="148"/>
      <c r="G162" s="147"/>
      <c r="H162" s="667"/>
    </row>
    <row r="163" spans="1:8" ht="15.75" x14ac:dyDescent="0.25">
      <c r="A163" s="146" t="s">
        <v>126</v>
      </c>
      <c r="B163" s="102"/>
      <c r="C163" s="145"/>
      <c r="D163" s="144"/>
      <c r="E163" s="143"/>
      <c r="F163" s="142"/>
      <c r="G163" s="141"/>
      <c r="H163" s="668"/>
    </row>
    <row r="164" spans="1:8" ht="25.5" x14ac:dyDescent="0.2">
      <c r="A164" s="73"/>
      <c r="B164" s="72"/>
      <c r="C164" s="126" t="s">
        <v>88</v>
      </c>
      <c r="D164" s="126" t="s">
        <v>87</v>
      </c>
      <c r="E164" s="125" t="s">
        <v>86</v>
      </c>
      <c r="F164" s="125" t="s">
        <v>85</v>
      </c>
      <c r="G164" s="125" t="s">
        <v>84</v>
      </c>
      <c r="H164" s="662" t="s">
        <v>83</v>
      </c>
    </row>
    <row r="165" spans="1:8" ht="69.75" customHeight="1" x14ac:dyDescent="0.2">
      <c r="A165" s="52"/>
      <c r="B165" s="75"/>
      <c r="C165" s="80">
        <v>3.1</v>
      </c>
      <c r="D165" s="79" t="s">
        <v>125</v>
      </c>
      <c r="E165" s="78" t="s">
        <v>12</v>
      </c>
      <c r="F165" s="77">
        <v>1</v>
      </c>
      <c r="G165" s="97"/>
      <c r="H165" s="663">
        <f t="shared" ref="H165:H183" si="3">F165*G165</f>
        <v>0</v>
      </c>
    </row>
    <row r="166" spans="1:8" ht="51" x14ac:dyDescent="0.2">
      <c r="A166" s="52"/>
      <c r="B166" s="75"/>
      <c r="C166" s="80">
        <v>3.2</v>
      </c>
      <c r="D166" s="79" t="s">
        <v>124</v>
      </c>
      <c r="E166" s="78" t="s">
        <v>9</v>
      </c>
      <c r="F166" s="77">
        <v>2556</v>
      </c>
      <c r="G166" s="97"/>
      <c r="H166" s="663">
        <f t="shared" si="3"/>
        <v>0</v>
      </c>
    </row>
    <row r="167" spans="1:8" ht="51" x14ac:dyDescent="0.2">
      <c r="A167" s="52"/>
      <c r="B167" s="75"/>
      <c r="C167" s="80">
        <v>3.3</v>
      </c>
      <c r="D167" s="79" t="s">
        <v>123</v>
      </c>
      <c r="E167" s="78" t="s">
        <v>9</v>
      </c>
      <c r="F167" s="77">
        <v>2556</v>
      </c>
      <c r="G167" s="97"/>
      <c r="H167" s="663">
        <f t="shared" si="3"/>
        <v>0</v>
      </c>
    </row>
    <row r="168" spans="1:8" s="53" customFormat="1" ht="51" x14ac:dyDescent="0.2">
      <c r="A168" s="52"/>
      <c r="B168" s="75"/>
      <c r="C168" s="140">
        <v>3.4</v>
      </c>
      <c r="D168" s="79" t="s">
        <v>122</v>
      </c>
      <c r="E168" s="78" t="s">
        <v>12</v>
      </c>
      <c r="F168" s="77">
        <v>75</v>
      </c>
      <c r="G168" s="97"/>
      <c r="H168" s="663">
        <f t="shared" si="3"/>
        <v>0</v>
      </c>
    </row>
    <row r="169" spans="1:8" s="139" customFormat="1" ht="15.75" x14ac:dyDescent="0.25">
      <c r="A169" s="52"/>
      <c r="B169" s="75"/>
      <c r="C169" s="140">
        <v>3.5</v>
      </c>
      <c r="D169" s="79" t="s">
        <v>121</v>
      </c>
      <c r="E169" s="78" t="s">
        <v>9</v>
      </c>
      <c r="F169" s="77">
        <v>2556</v>
      </c>
      <c r="G169" s="97"/>
      <c r="H169" s="663">
        <f t="shared" si="3"/>
        <v>0</v>
      </c>
    </row>
    <row r="170" spans="1:8" s="139" customFormat="1" ht="42.75" customHeight="1" x14ac:dyDescent="0.25">
      <c r="A170" s="52"/>
      <c r="B170" s="75"/>
      <c r="C170" s="80" t="s">
        <v>120</v>
      </c>
      <c r="D170" s="79" t="s">
        <v>119</v>
      </c>
      <c r="E170" s="78" t="s">
        <v>9</v>
      </c>
      <c r="F170" s="77">
        <v>40</v>
      </c>
      <c r="G170" s="97"/>
      <c r="H170" s="663">
        <f t="shared" si="3"/>
        <v>0</v>
      </c>
    </row>
    <row r="171" spans="1:8" ht="135.75" customHeight="1" x14ac:dyDescent="0.2">
      <c r="A171" s="52"/>
      <c r="B171" s="75"/>
      <c r="C171" s="80" t="s">
        <v>118</v>
      </c>
      <c r="D171" s="79" t="s">
        <v>117</v>
      </c>
      <c r="E171" s="78" t="s">
        <v>12</v>
      </c>
      <c r="F171" s="77">
        <v>1</v>
      </c>
      <c r="G171" s="97"/>
      <c r="H171" s="663">
        <f t="shared" si="3"/>
        <v>0</v>
      </c>
    </row>
    <row r="172" spans="1:8" ht="25.5" x14ac:dyDescent="0.2">
      <c r="A172" s="52"/>
      <c r="B172" s="75"/>
      <c r="C172" s="80" t="s">
        <v>116</v>
      </c>
      <c r="D172" s="79" t="s">
        <v>115</v>
      </c>
      <c r="E172" s="78" t="s">
        <v>12</v>
      </c>
      <c r="F172" s="77">
        <v>75</v>
      </c>
      <c r="G172" s="97"/>
      <c r="H172" s="663">
        <f t="shared" si="3"/>
        <v>0</v>
      </c>
    </row>
    <row r="173" spans="1:8" ht="51" x14ac:dyDescent="0.2">
      <c r="A173" s="137" t="s">
        <v>4</v>
      </c>
      <c r="B173" s="75"/>
      <c r="C173" s="80" t="s">
        <v>114</v>
      </c>
      <c r="D173" s="117" t="s">
        <v>113</v>
      </c>
      <c r="E173" s="78" t="s">
        <v>12</v>
      </c>
      <c r="F173" s="77">
        <v>3</v>
      </c>
      <c r="G173" s="97"/>
      <c r="H173" s="663">
        <f t="shared" si="3"/>
        <v>0</v>
      </c>
    </row>
    <row r="174" spans="1:8" ht="38.25" x14ac:dyDescent="0.2">
      <c r="A174" s="137" t="s">
        <v>4</v>
      </c>
      <c r="B174" s="75"/>
      <c r="C174" s="80" t="s">
        <v>112</v>
      </c>
      <c r="D174" s="117" t="s">
        <v>111</v>
      </c>
      <c r="E174" s="78" t="s">
        <v>12</v>
      </c>
      <c r="F174" s="77">
        <v>2</v>
      </c>
      <c r="G174" s="97"/>
      <c r="H174" s="663">
        <f t="shared" si="3"/>
        <v>0</v>
      </c>
    </row>
    <row r="175" spans="1:8" ht="38.25" x14ac:dyDescent="0.2">
      <c r="A175" s="137"/>
      <c r="B175" s="75"/>
      <c r="C175" s="80" t="s">
        <v>110</v>
      </c>
      <c r="D175" s="117" t="s">
        <v>109</v>
      </c>
      <c r="E175" s="78" t="s">
        <v>12</v>
      </c>
      <c r="F175" s="77">
        <v>2</v>
      </c>
      <c r="G175" s="97"/>
      <c r="H175" s="663">
        <f t="shared" si="3"/>
        <v>0</v>
      </c>
    </row>
    <row r="176" spans="1:8" ht="59.25" customHeight="1" x14ac:dyDescent="0.2">
      <c r="A176" s="52"/>
      <c r="B176" s="75"/>
      <c r="C176" s="106" t="s">
        <v>108</v>
      </c>
      <c r="D176" s="138" t="s">
        <v>107</v>
      </c>
      <c r="E176" s="78" t="s">
        <v>12</v>
      </c>
      <c r="F176" s="77">
        <v>1</v>
      </c>
      <c r="G176" s="76"/>
      <c r="H176" s="663">
        <f t="shared" si="3"/>
        <v>0</v>
      </c>
    </row>
    <row r="177" spans="1:8" ht="36" customHeight="1" x14ac:dyDescent="0.2">
      <c r="A177" s="137"/>
      <c r="B177" s="75"/>
      <c r="C177" s="80" t="s">
        <v>106</v>
      </c>
      <c r="D177" s="117" t="s">
        <v>105</v>
      </c>
      <c r="E177" s="78" t="s">
        <v>12</v>
      </c>
      <c r="F177" s="77">
        <v>1</v>
      </c>
      <c r="G177" s="97"/>
      <c r="H177" s="663">
        <f t="shared" si="3"/>
        <v>0</v>
      </c>
    </row>
    <row r="178" spans="1:8" ht="42.75" customHeight="1" x14ac:dyDescent="0.2">
      <c r="A178" s="52"/>
      <c r="B178" s="75"/>
      <c r="C178" s="80" t="s">
        <v>104</v>
      </c>
      <c r="D178" s="79" t="s">
        <v>103</v>
      </c>
      <c r="E178" s="78" t="s">
        <v>12</v>
      </c>
      <c r="F178" s="77">
        <v>1</v>
      </c>
      <c r="G178" s="76"/>
      <c r="H178" s="663">
        <f t="shared" si="3"/>
        <v>0</v>
      </c>
    </row>
    <row r="179" spans="1:8" ht="63.75" x14ac:dyDescent="0.2">
      <c r="A179" s="52"/>
      <c r="B179" s="75"/>
      <c r="C179" s="80" t="s">
        <v>102</v>
      </c>
      <c r="D179" s="79" t="s">
        <v>101</v>
      </c>
      <c r="E179" s="78" t="s">
        <v>9</v>
      </c>
      <c r="F179" s="77">
        <v>2556</v>
      </c>
      <c r="G179" s="97"/>
      <c r="H179" s="663">
        <f t="shared" si="3"/>
        <v>0</v>
      </c>
    </row>
    <row r="180" spans="1:8" ht="76.5" x14ac:dyDescent="0.2">
      <c r="A180" s="52"/>
      <c r="B180" s="75"/>
      <c r="C180" s="80" t="s">
        <v>100</v>
      </c>
      <c r="D180" s="136" t="s">
        <v>99</v>
      </c>
      <c r="E180" s="78" t="s">
        <v>9</v>
      </c>
      <c r="F180" s="77">
        <v>2556</v>
      </c>
      <c r="G180" s="97"/>
      <c r="H180" s="663">
        <f t="shared" si="3"/>
        <v>0</v>
      </c>
    </row>
    <row r="181" spans="1:8" ht="38.25" x14ac:dyDescent="0.2">
      <c r="A181" s="52"/>
      <c r="B181" s="75"/>
      <c r="C181" s="80" t="s">
        <v>98</v>
      </c>
      <c r="D181" s="79" t="s">
        <v>97</v>
      </c>
      <c r="E181" s="78" t="s">
        <v>9</v>
      </c>
      <c r="F181" s="77">
        <v>2556</v>
      </c>
      <c r="G181" s="97"/>
      <c r="H181" s="663">
        <f t="shared" si="3"/>
        <v>0</v>
      </c>
    </row>
    <row r="182" spans="1:8" ht="42" customHeight="1" x14ac:dyDescent="0.2">
      <c r="A182" s="52"/>
      <c r="B182" s="75"/>
      <c r="C182" s="80" t="s">
        <v>96</v>
      </c>
      <c r="D182" s="79" t="s">
        <v>95</v>
      </c>
      <c r="E182" s="78" t="s">
        <v>12</v>
      </c>
      <c r="F182" s="77">
        <v>4</v>
      </c>
      <c r="G182" s="97"/>
      <c r="H182" s="663">
        <f t="shared" si="3"/>
        <v>0</v>
      </c>
    </row>
    <row r="183" spans="1:8" ht="38.25" x14ac:dyDescent="0.2">
      <c r="A183" s="52"/>
      <c r="B183" s="75"/>
      <c r="C183" s="80" t="s">
        <v>94</v>
      </c>
      <c r="D183" s="135" t="s">
        <v>93</v>
      </c>
      <c r="E183" s="78" t="s">
        <v>12</v>
      </c>
      <c r="F183" s="77">
        <v>1</v>
      </c>
      <c r="G183" s="76"/>
      <c r="H183" s="663">
        <f t="shared" si="3"/>
        <v>0</v>
      </c>
    </row>
    <row r="184" spans="1:8" ht="76.5" x14ac:dyDescent="0.2">
      <c r="A184" s="52"/>
      <c r="B184" s="75"/>
      <c r="C184" s="80" t="s">
        <v>92</v>
      </c>
      <c r="D184" s="79" t="s">
        <v>91</v>
      </c>
      <c r="E184" s="78"/>
      <c r="F184" s="77"/>
      <c r="G184" s="76"/>
      <c r="H184" s="663">
        <f>SUM(H165:H183)*0.1</f>
        <v>0</v>
      </c>
    </row>
    <row r="185" spans="1:8" x14ac:dyDescent="0.2">
      <c r="A185" s="52"/>
      <c r="B185" s="75"/>
      <c r="C185" s="75"/>
      <c r="D185" s="50"/>
      <c r="E185" s="49"/>
      <c r="F185" s="48"/>
      <c r="G185" s="47"/>
      <c r="H185" s="642"/>
    </row>
    <row r="186" spans="1:8" x14ac:dyDescent="0.2">
      <c r="A186" s="52"/>
      <c r="B186" s="75"/>
      <c r="C186" s="75"/>
      <c r="D186" s="70" t="s">
        <v>90</v>
      </c>
      <c r="E186" s="69"/>
      <c r="F186" s="68"/>
      <c r="G186" s="67" t="s">
        <v>21</v>
      </c>
      <c r="H186" s="659">
        <f>SUM(H165:H185)</f>
        <v>0</v>
      </c>
    </row>
    <row r="187" spans="1:8" x14ac:dyDescent="0.2">
      <c r="A187" s="73"/>
      <c r="B187" s="72"/>
      <c r="C187" s="72"/>
      <c r="D187" s="70"/>
      <c r="E187" s="69"/>
      <c r="F187" s="68"/>
      <c r="G187" s="67"/>
      <c r="H187" s="659"/>
    </row>
    <row r="188" spans="1:8" s="129" customFormat="1" ht="15.75" x14ac:dyDescent="0.25">
      <c r="A188" s="134" t="s">
        <v>89</v>
      </c>
      <c r="B188" s="112"/>
      <c r="C188" s="112"/>
      <c r="D188" s="133"/>
      <c r="E188" s="132"/>
      <c r="F188" s="131"/>
      <c r="G188" s="130"/>
      <c r="H188" s="669"/>
    </row>
    <row r="189" spans="1:8" ht="25.5" x14ac:dyDescent="0.2">
      <c r="A189" s="128"/>
      <c r="B189" s="127"/>
      <c r="C189" s="126" t="s">
        <v>88</v>
      </c>
      <c r="D189" s="126" t="s">
        <v>87</v>
      </c>
      <c r="E189" s="125" t="s">
        <v>86</v>
      </c>
      <c r="F189" s="125" t="s">
        <v>85</v>
      </c>
      <c r="G189" s="125" t="s">
        <v>84</v>
      </c>
      <c r="H189" s="662" t="s">
        <v>83</v>
      </c>
    </row>
    <row r="190" spans="1:8" ht="15" x14ac:dyDescent="0.2">
      <c r="A190" s="113" t="s">
        <v>82</v>
      </c>
      <c r="B190" s="118"/>
      <c r="C190" s="118"/>
      <c r="D190" s="124"/>
      <c r="E190" s="123"/>
      <c r="F190" s="122"/>
      <c r="G190" s="121"/>
      <c r="H190" s="670"/>
    </row>
    <row r="191" spans="1:8" ht="25.5" x14ac:dyDescent="0.2">
      <c r="A191" s="119"/>
      <c r="B191" s="118"/>
      <c r="C191" s="120">
        <v>4.0999999999999996</v>
      </c>
      <c r="D191" s="117" t="s">
        <v>81</v>
      </c>
      <c r="E191" s="116" t="s">
        <v>9</v>
      </c>
      <c r="F191" s="115">
        <v>2202</v>
      </c>
      <c r="G191" s="104"/>
      <c r="H191" s="664">
        <f>F191*G191</f>
        <v>0</v>
      </c>
    </row>
    <row r="192" spans="1:8" ht="25.5" x14ac:dyDescent="0.2">
      <c r="A192" s="119"/>
      <c r="B192" s="118"/>
      <c r="C192" s="120">
        <v>4.2</v>
      </c>
      <c r="D192" s="698" t="s">
        <v>1159</v>
      </c>
      <c r="E192" s="116" t="s">
        <v>9</v>
      </c>
      <c r="F192" s="115">
        <v>174</v>
      </c>
      <c r="G192" s="104"/>
      <c r="H192" s="664">
        <f>F192*G192</f>
        <v>0</v>
      </c>
    </row>
    <row r="193" spans="1:8" ht="25.5" x14ac:dyDescent="0.2">
      <c r="A193" s="119"/>
      <c r="B193" s="118"/>
      <c r="C193" s="697" t="s">
        <v>1157</v>
      </c>
      <c r="D193" s="698" t="s">
        <v>1160</v>
      </c>
      <c r="E193" s="116" t="s">
        <v>9</v>
      </c>
      <c r="F193" s="115">
        <v>180</v>
      </c>
      <c r="G193" s="104"/>
      <c r="H193" s="664">
        <f>F193*G193</f>
        <v>0</v>
      </c>
    </row>
    <row r="194" spans="1:8" ht="25.5" x14ac:dyDescent="0.2">
      <c r="A194" s="119"/>
      <c r="B194" s="118"/>
      <c r="C194" s="120">
        <v>4.3</v>
      </c>
      <c r="D194" s="117" t="s">
        <v>80</v>
      </c>
      <c r="E194" s="116" t="s">
        <v>12</v>
      </c>
      <c r="F194" s="115">
        <v>67</v>
      </c>
      <c r="G194" s="104"/>
      <c r="H194" s="664">
        <f>F194*G194</f>
        <v>0</v>
      </c>
    </row>
    <row r="195" spans="1:8" ht="15.75" x14ac:dyDescent="0.25">
      <c r="A195" s="113" t="s">
        <v>53</v>
      </c>
      <c r="B195" s="112"/>
      <c r="C195" s="111"/>
      <c r="D195" s="110"/>
      <c r="E195" s="109"/>
      <c r="F195" s="108"/>
      <c r="G195" s="104"/>
      <c r="H195" s="671"/>
    </row>
    <row r="196" spans="1:8" ht="15.75" x14ac:dyDescent="0.25">
      <c r="A196" s="113"/>
      <c r="B196" s="112"/>
      <c r="C196" s="111" t="s">
        <v>79</v>
      </c>
      <c r="D196" s="110"/>
      <c r="E196" s="109"/>
      <c r="F196" s="108"/>
      <c r="G196" s="104"/>
      <c r="H196" s="671"/>
    </row>
    <row r="197" spans="1:8" x14ac:dyDescent="0.2">
      <c r="A197" s="119"/>
      <c r="B197" s="118"/>
      <c r="C197" s="106" t="s">
        <v>78</v>
      </c>
      <c r="D197" s="117" t="s">
        <v>77</v>
      </c>
      <c r="E197" s="116" t="s">
        <v>12</v>
      </c>
      <c r="F197" s="115">
        <v>2</v>
      </c>
      <c r="G197" s="104"/>
      <c r="H197" s="664">
        <f t="shared" ref="H197:H204" si="4">F197*G197</f>
        <v>0</v>
      </c>
    </row>
    <row r="198" spans="1:8" x14ac:dyDescent="0.2">
      <c r="A198" s="119"/>
      <c r="B198" s="118"/>
      <c r="C198" s="106" t="s">
        <v>76</v>
      </c>
      <c r="D198" s="117" t="s">
        <v>75</v>
      </c>
      <c r="E198" s="116" t="s">
        <v>12</v>
      </c>
      <c r="F198" s="115">
        <v>3</v>
      </c>
      <c r="G198" s="104"/>
      <c r="H198" s="664">
        <f t="shared" si="4"/>
        <v>0</v>
      </c>
    </row>
    <row r="199" spans="1:8" s="53" customFormat="1" x14ac:dyDescent="0.2">
      <c r="A199" s="119"/>
      <c r="B199" s="118"/>
      <c r="C199" s="106" t="s">
        <v>74</v>
      </c>
      <c r="D199" s="117" t="s">
        <v>73</v>
      </c>
      <c r="E199" s="116" t="s">
        <v>12</v>
      </c>
      <c r="F199" s="115">
        <v>1</v>
      </c>
      <c r="G199" s="104"/>
      <c r="H199" s="664">
        <f t="shared" si="4"/>
        <v>0</v>
      </c>
    </row>
    <row r="200" spans="1:8" s="53" customFormat="1" x14ac:dyDescent="0.2">
      <c r="A200" s="119"/>
      <c r="B200" s="118"/>
      <c r="C200" s="106" t="s">
        <v>72</v>
      </c>
      <c r="D200" s="117" t="s">
        <v>71</v>
      </c>
      <c r="E200" s="116" t="s">
        <v>12</v>
      </c>
      <c r="F200" s="115">
        <v>1</v>
      </c>
      <c r="G200" s="104"/>
      <c r="H200" s="664">
        <f t="shared" si="4"/>
        <v>0</v>
      </c>
    </row>
    <row r="201" spans="1:8" x14ac:dyDescent="0.2">
      <c r="A201" s="119"/>
      <c r="B201" s="118"/>
      <c r="C201" s="106" t="s">
        <v>70</v>
      </c>
      <c r="D201" s="117" t="s">
        <v>69</v>
      </c>
      <c r="E201" s="116" t="s">
        <v>12</v>
      </c>
      <c r="F201" s="115">
        <v>2</v>
      </c>
      <c r="G201" s="104"/>
      <c r="H201" s="664">
        <f t="shared" si="4"/>
        <v>0</v>
      </c>
    </row>
    <row r="202" spans="1:8" x14ac:dyDescent="0.2">
      <c r="A202" s="119"/>
      <c r="B202" s="118"/>
      <c r="C202" s="106" t="s">
        <v>68</v>
      </c>
      <c r="D202" s="117" t="s">
        <v>67</v>
      </c>
      <c r="E202" s="116" t="s">
        <v>12</v>
      </c>
      <c r="F202" s="115">
        <v>1</v>
      </c>
      <c r="G202" s="104"/>
      <c r="H202" s="664">
        <f t="shared" si="4"/>
        <v>0</v>
      </c>
    </row>
    <row r="203" spans="1:8" x14ac:dyDescent="0.2">
      <c r="A203" s="119"/>
      <c r="B203" s="118"/>
      <c r="C203" s="106" t="s">
        <v>66</v>
      </c>
      <c r="D203" s="117" t="s">
        <v>65</v>
      </c>
      <c r="E203" s="116" t="s">
        <v>12</v>
      </c>
      <c r="F203" s="115">
        <v>2</v>
      </c>
      <c r="G203" s="104"/>
      <c r="H203" s="664">
        <f t="shared" si="4"/>
        <v>0</v>
      </c>
    </row>
    <row r="204" spans="1:8" x14ac:dyDescent="0.2">
      <c r="A204" s="52"/>
      <c r="B204" s="75"/>
      <c r="C204" s="106" t="s">
        <v>64</v>
      </c>
      <c r="D204" s="117" t="s">
        <v>63</v>
      </c>
      <c r="E204" s="116" t="s">
        <v>12</v>
      </c>
      <c r="F204" s="115">
        <v>1</v>
      </c>
      <c r="G204" s="104"/>
      <c r="H204" s="664">
        <f t="shared" si="4"/>
        <v>0</v>
      </c>
    </row>
    <row r="205" spans="1:8" ht="25.5" x14ac:dyDescent="0.2">
      <c r="A205" s="52"/>
      <c r="B205" s="75"/>
      <c r="C205" s="106"/>
      <c r="D205" s="107" t="s">
        <v>51</v>
      </c>
      <c r="E205" s="78"/>
      <c r="F205" s="77"/>
      <c r="G205" s="104"/>
      <c r="H205" s="663"/>
    </row>
    <row r="206" spans="1:8" x14ac:dyDescent="0.2">
      <c r="A206" s="52"/>
      <c r="B206" s="75"/>
      <c r="C206" s="80" t="s">
        <v>62</v>
      </c>
      <c r="D206" s="114" t="s">
        <v>61</v>
      </c>
      <c r="E206" s="78" t="s">
        <v>12</v>
      </c>
      <c r="F206" s="77">
        <v>1</v>
      </c>
      <c r="G206" s="104"/>
      <c r="H206" s="663">
        <f>F206*G206</f>
        <v>0</v>
      </c>
    </row>
    <row r="207" spans="1:8" x14ac:dyDescent="0.2">
      <c r="A207" s="52"/>
      <c r="B207" s="75"/>
      <c r="C207" s="106" t="s">
        <v>60</v>
      </c>
      <c r="D207" s="105" t="s">
        <v>49</v>
      </c>
      <c r="E207" s="78" t="s">
        <v>12</v>
      </c>
      <c r="F207" s="77">
        <v>9</v>
      </c>
      <c r="G207" s="104"/>
      <c r="H207" s="663">
        <f>F207*G207</f>
        <v>0</v>
      </c>
    </row>
    <row r="208" spans="1:8" x14ac:dyDescent="0.2">
      <c r="A208" s="52"/>
      <c r="B208" s="75"/>
      <c r="C208" s="106" t="s">
        <v>59</v>
      </c>
      <c r="D208" s="105" t="s">
        <v>47</v>
      </c>
      <c r="E208" s="78" t="s">
        <v>12</v>
      </c>
      <c r="F208" s="77">
        <v>4</v>
      </c>
      <c r="G208" s="104"/>
      <c r="H208" s="663">
        <f>F208*G208</f>
        <v>0</v>
      </c>
    </row>
    <row r="209" spans="1:8" x14ac:dyDescent="0.2">
      <c r="A209" s="52"/>
      <c r="B209" s="75"/>
      <c r="C209" s="106" t="s">
        <v>58</v>
      </c>
      <c r="D209" s="105" t="s">
        <v>43</v>
      </c>
      <c r="E209" s="78" t="s">
        <v>12</v>
      </c>
      <c r="F209" s="77">
        <v>1</v>
      </c>
      <c r="G209" s="104"/>
      <c r="H209" s="663">
        <f>F209*G209</f>
        <v>0</v>
      </c>
    </row>
    <row r="210" spans="1:8" x14ac:dyDescent="0.2">
      <c r="A210" s="52"/>
      <c r="B210" s="75"/>
      <c r="C210" s="106"/>
      <c r="D210" s="105"/>
      <c r="E210" s="78"/>
      <c r="F210" s="77"/>
      <c r="G210" s="104"/>
      <c r="H210" s="663"/>
    </row>
    <row r="211" spans="1:8" ht="15.75" x14ac:dyDescent="0.25">
      <c r="A211" s="113" t="s">
        <v>53</v>
      </c>
      <c r="B211" s="112"/>
      <c r="C211" s="111"/>
      <c r="D211" s="110"/>
      <c r="E211" s="109"/>
      <c r="F211" s="108"/>
      <c r="G211" s="104"/>
      <c r="H211" s="671"/>
    </row>
    <row r="212" spans="1:8" ht="15.75" x14ac:dyDescent="0.25">
      <c r="A212" s="113"/>
      <c r="B212" s="112"/>
      <c r="C212" s="111" t="s">
        <v>57</v>
      </c>
      <c r="D212" s="110"/>
      <c r="E212" s="109"/>
      <c r="F212" s="108"/>
      <c r="G212" s="104"/>
      <c r="H212" s="671"/>
    </row>
    <row r="213" spans="1:8" ht="25.5" x14ac:dyDescent="0.2">
      <c r="A213" s="52"/>
      <c r="B213" s="75"/>
      <c r="C213" s="106"/>
      <c r="D213" s="107" t="s">
        <v>51</v>
      </c>
      <c r="E213" s="78"/>
      <c r="F213" s="77"/>
      <c r="G213" s="104"/>
      <c r="H213" s="663"/>
    </row>
    <row r="214" spans="1:8" x14ac:dyDescent="0.2">
      <c r="A214" s="52"/>
      <c r="B214" s="75"/>
      <c r="C214" s="106" t="s">
        <v>56</v>
      </c>
      <c r="D214" s="105" t="s">
        <v>49</v>
      </c>
      <c r="E214" s="78" t="s">
        <v>12</v>
      </c>
      <c r="F214" s="77">
        <v>10</v>
      </c>
      <c r="G214" s="104"/>
      <c r="H214" s="663">
        <f>F214*G214</f>
        <v>0</v>
      </c>
    </row>
    <row r="215" spans="1:8" x14ac:dyDescent="0.2">
      <c r="A215" s="52"/>
      <c r="B215" s="75"/>
      <c r="C215" s="106" t="s">
        <v>55</v>
      </c>
      <c r="D215" s="105" t="s">
        <v>47</v>
      </c>
      <c r="E215" s="78" t="s">
        <v>12</v>
      </c>
      <c r="F215" s="77">
        <v>8</v>
      </c>
      <c r="G215" s="104"/>
      <c r="H215" s="663">
        <f>F215*G215</f>
        <v>0</v>
      </c>
    </row>
    <row r="216" spans="1:8" x14ac:dyDescent="0.2">
      <c r="A216" s="52"/>
      <c r="B216" s="75"/>
      <c r="C216" s="106" t="s">
        <v>54</v>
      </c>
      <c r="D216" s="105" t="s">
        <v>45</v>
      </c>
      <c r="E216" s="78" t="s">
        <v>12</v>
      </c>
      <c r="F216" s="77">
        <v>1</v>
      </c>
      <c r="G216" s="104"/>
      <c r="H216" s="663">
        <f>F216*G216</f>
        <v>0</v>
      </c>
    </row>
    <row r="217" spans="1:8" x14ac:dyDescent="0.2">
      <c r="A217" s="52"/>
      <c r="B217" s="75"/>
      <c r="C217" s="106"/>
      <c r="D217" s="105"/>
      <c r="E217" s="78"/>
      <c r="F217" s="77"/>
      <c r="G217" s="104"/>
      <c r="H217" s="663"/>
    </row>
    <row r="218" spans="1:8" ht="15.75" x14ac:dyDescent="0.25">
      <c r="A218" s="113" t="s">
        <v>53</v>
      </c>
      <c r="B218" s="112"/>
      <c r="C218" s="111"/>
      <c r="D218" s="110"/>
      <c r="E218" s="109"/>
      <c r="F218" s="108"/>
      <c r="G218" s="104"/>
      <c r="H218" s="671"/>
    </row>
    <row r="219" spans="1:8" ht="15.75" x14ac:dyDescent="0.25">
      <c r="A219" s="113"/>
      <c r="B219" s="112"/>
      <c r="C219" s="111" t="s">
        <v>52</v>
      </c>
      <c r="D219" s="110"/>
      <c r="E219" s="109"/>
      <c r="F219" s="108"/>
      <c r="G219" s="104"/>
      <c r="H219" s="671"/>
    </row>
    <row r="220" spans="1:8" ht="25.5" x14ac:dyDescent="0.2">
      <c r="A220" s="52"/>
      <c r="B220" s="75"/>
      <c r="C220" s="106"/>
      <c r="D220" s="107" t="s">
        <v>51</v>
      </c>
      <c r="E220" s="78"/>
      <c r="F220" s="77"/>
      <c r="G220" s="104"/>
      <c r="H220" s="663"/>
    </row>
    <row r="221" spans="1:8" x14ac:dyDescent="0.2">
      <c r="A221" s="52"/>
      <c r="B221" s="75"/>
      <c r="C221" s="106" t="s">
        <v>50</v>
      </c>
      <c r="D221" s="105" t="s">
        <v>49</v>
      </c>
      <c r="E221" s="78" t="s">
        <v>12</v>
      </c>
      <c r="F221" s="77">
        <v>15</v>
      </c>
      <c r="G221" s="104"/>
      <c r="H221" s="663">
        <f>F221*G221</f>
        <v>0</v>
      </c>
    </row>
    <row r="222" spans="1:8" x14ac:dyDescent="0.2">
      <c r="A222" s="52"/>
      <c r="B222" s="75"/>
      <c r="C222" s="106" t="s">
        <v>48</v>
      </c>
      <c r="D222" s="105" t="s">
        <v>47</v>
      </c>
      <c r="E222" s="78" t="s">
        <v>12</v>
      </c>
      <c r="F222" s="77">
        <v>9</v>
      </c>
      <c r="G222" s="104"/>
      <c r="H222" s="663">
        <f>F222*G222</f>
        <v>0</v>
      </c>
    </row>
    <row r="223" spans="1:8" x14ac:dyDescent="0.2">
      <c r="A223" s="52"/>
      <c r="B223" s="75"/>
      <c r="C223" s="106" t="s">
        <v>46</v>
      </c>
      <c r="D223" s="105" t="s">
        <v>45</v>
      </c>
      <c r="E223" s="78" t="s">
        <v>12</v>
      </c>
      <c r="F223" s="77">
        <v>3</v>
      </c>
      <c r="G223" s="104"/>
      <c r="H223" s="663">
        <f>F223*G223</f>
        <v>0</v>
      </c>
    </row>
    <row r="224" spans="1:8" x14ac:dyDescent="0.2">
      <c r="A224" s="52"/>
      <c r="B224" s="75"/>
      <c r="C224" s="106" t="s">
        <v>44</v>
      </c>
      <c r="D224" s="105" t="s">
        <v>43</v>
      </c>
      <c r="E224" s="78" t="s">
        <v>12</v>
      </c>
      <c r="F224" s="77">
        <v>1</v>
      </c>
      <c r="G224" s="104"/>
      <c r="H224" s="663">
        <f>F224*G224</f>
        <v>0</v>
      </c>
    </row>
    <row r="225" spans="1:8" x14ac:dyDescent="0.2">
      <c r="A225" s="52"/>
      <c r="B225" s="75"/>
      <c r="C225" s="106"/>
      <c r="D225" s="105"/>
      <c r="E225" s="78"/>
      <c r="F225" s="77"/>
      <c r="G225" s="104"/>
      <c r="H225" s="663"/>
    </row>
    <row r="226" spans="1:8" ht="15.75" x14ac:dyDescent="0.25">
      <c r="A226" s="103" t="s">
        <v>42</v>
      </c>
      <c r="B226" s="102"/>
      <c r="C226" s="101"/>
      <c r="D226" s="100"/>
      <c r="E226" s="99"/>
      <c r="F226" s="98"/>
      <c r="G226" s="97"/>
      <c r="H226" s="672"/>
    </row>
    <row r="227" spans="1:8" ht="52.5" customHeight="1" x14ac:dyDescent="0.2">
      <c r="A227" s="52"/>
      <c r="B227" s="75"/>
      <c r="C227" s="86" t="s">
        <v>41</v>
      </c>
      <c r="D227" s="85" t="s">
        <v>40</v>
      </c>
      <c r="E227" s="78" t="s">
        <v>12</v>
      </c>
      <c r="F227" s="77">
        <v>3</v>
      </c>
      <c r="G227" s="97"/>
      <c r="H227" s="663">
        <f t="shared" ref="H227:H233" si="5">F227*G227</f>
        <v>0</v>
      </c>
    </row>
    <row r="228" spans="1:8" ht="32.25" customHeight="1" x14ac:dyDescent="0.2">
      <c r="A228" s="52"/>
      <c r="B228" s="75"/>
      <c r="C228" s="86" t="s">
        <v>39</v>
      </c>
      <c r="D228" s="85" t="s">
        <v>38</v>
      </c>
      <c r="E228" s="78" t="s">
        <v>12</v>
      </c>
      <c r="F228" s="77">
        <v>2</v>
      </c>
      <c r="G228" s="97"/>
      <c r="H228" s="663">
        <f t="shared" si="5"/>
        <v>0</v>
      </c>
    </row>
    <row r="229" spans="1:8" ht="28.5" customHeight="1" x14ac:dyDescent="0.2">
      <c r="A229" s="52"/>
      <c r="B229" s="75"/>
      <c r="C229" s="86" t="s">
        <v>37</v>
      </c>
      <c r="D229" s="85" t="s">
        <v>36</v>
      </c>
      <c r="E229" s="78" t="s">
        <v>12</v>
      </c>
      <c r="F229" s="77">
        <v>1</v>
      </c>
      <c r="G229" s="97"/>
      <c r="H229" s="663">
        <f t="shared" si="5"/>
        <v>0</v>
      </c>
    </row>
    <row r="230" spans="1:8" ht="76.5" x14ac:dyDescent="0.2">
      <c r="A230" s="52"/>
      <c r="B230" s="75"/>
      <c r="C230" s="86" t="s">
        <v>35</v>
      </c>
      <c r="D230" s="96" t="s">
        <v>34</v>
      </c>
      <c r="E230" s="84" t="s">
        <v>12</v>
      </c>
      <c r="F230" s="83">
        <v>1</v>
      </c>
      <c r="G230" s="95"/>
      <c r="H230" s="663">
        <f t="shared" si="5"/>
        <v>0</v>
      </c>
    </row>
    <row r="231" spans="1:8" x14ac:dyDescent="0.2">
      <c r="A231" s="52"/>
      <c r="B231" s="75"/>
      <c r="C231" s="86" t="s">
        <v>33</v>
      </c>
      <c r="D231" s="94" t="s">
        <v>32</v>
      </c>
      <c r="E231" s="84" t="s">
        <v>12</v>
      </c>
      <c r="F231" s="83">
        <v>1</v>
      </c>
      <c r="G231" s="82"/>
      <c r="H231" s="663">
        <f t="shared" si="5"/>
        <v>0</v>
      </c>
    </row>
    <row r="232" spans="1:8" ht="25.5" x14ac:dyDescent="0.2">
      <c r="A232" s="52"/>
      <c r="B232" s="75"/>
      <c r="C232" s="93" t="s">
        <v>31</v>
      </c>
      <c r="D232" s="92" t="s">
        <v>30</v>
      </c>
      <c r="E232" s="91" t="s">
        <v>12</v>
      </c>
      <c r="F232" s="90">
        <v>1</v>
      </c>
      <c r="G232" s="89"/>
      <c r="H232" s="663">
        <f t="shared" si="5"/>
        <v>0</v>
      </c>
    </row>
    <row r="233" spans="1:8" ht="18.75" customHeight="1" x14ac:dyDescent="0.2">
      <c r="A233" s="52"/>
      <c r="B233" s="75"/>
      <c r="C233" s="86" t="s">
        <v>29</v>
      </c>
      <c r="D233" s="79" t="s">
        <v>28</v>
      </c>
      <c r="E233" s="84" t="s">
        <v>12</v>
      </c>
      <c r="F233" s="83">
        <v>1</v>
      </c>
      <c r="G233" s="82"/>
      <c r="H233" s="663">
        <f t="shared" si="5"/>
        <v>0</v>
      </c>
    </row>
    <row r="234" spans="1:8" ht="53.25" customHeight="1" x14ac:dyDescent="0.2">
      <c r="A234" s="87"/>
      <c r="B234" s="75"/>
      <c r="C234" s="86"/>
      <c r="D234" s="88" t="s">
        <v>27</v>
      </c>
      <c r="E234" s="84"/>
      <c r="F234" s="83"/>
      <c r="G234" s="82"/>
      <c r="H234" s="663"/>
    </row>
    <row r="235" spans="1:8" ht="18" customHeight="1" x14ac:dyDescent="0.2">
      <c r="A235" s="87"/>
      <c r="B235" s="75"/>
      <c r="C235" s="86"/>
      <c r="D235" s="85"/>
      <c r="E235" s="84"/>
      <c r="F235" s="83"/>
      <c r="G235" s="82"/>
      <c r="H235" s="663"/>
    </row>
    <row r="236" spans="1:8" ht="25.5" x14ac:dyDescent="0.2">
      <c r="A236" s="52"/>
      <c r="B236" s="75"/>
      <c r="C236" s="80" t="s">
        <v>26</v>
      </c>
      <c r="D236" s="79" t="s">
        <v>25</v>
      </c>
      <c r="E236" s="78" t="s">
        <v>12</v>
      </c>
      <c r="F236" s="77">
        <v>1</v>
      </c>
      <c r="G236" s="76"/>
      <c r="H236" s="664">
        <f>F236*G236</f>
        <v>0</v>
      </c>
    </row>
    <row r="237" spans="1:8" ht="76.5" x14ac:dyDescent="0.2">
      <c r="A237" s="52" t="s">
        <v>4</v>
      </c>
      <c r="B237" s="75"/>
      <c r="C237" s="80" t="s">
        <v>24</v>
      </c>
      <c r="D237" s="79" t="s">
        <v>23</v>
      </c>
      <c r="E237" s="78" t="s">
        <v>12</v>
      </c>
      <c r="F237" s="77">
        <v>1</v>
      </c>
      <c r="G237" s="76"/>
      <c r="H237" s="663">
        <f>SUM(H191:H234)*0.1</f>
        <v>0</v>
      </c>
    </row>
    <row r="238" spans="1:8" ht="7.5" customHeight="1" x14ac:dyDescent="0.2">
      <c r="A238" s="52"/>
      <c r="B238" s="75"/>
      <c r="C238" s="74"/>
      <c r="D238" s="50"/>
      <c r="E238" s="49"/>
      <c r="F238" s="48"/>
      <c r="G238" s="47"/>
      <c r="H238" s="642"/>
    </row>
    <row r="239" spans="1:8" s="53" customFormat="1" ht="25.5" x14ac:dyDescent="0.2">
      <c r="A239" s="52"/>
      <c r="B239" s="72"/>
      <c r="C239" s="71"/>
      <c r="D239" s="70" t="s">
        <v>22</v>
      </c>
      <c r="E239" s="69"/>
      <c r="F239" s="68"/>
      <c r="G239" s="67" t="s">
        <v>21</v>
      </c>
      <c r="H239" s="659">
        <f>SUM(H191:H238)</f>
        <v>0</v>
      </c>
    </row>
    <row r="240" spans="1:8" x14ac:dyDescent="0.2">
      <c r="A240" s="73"/>
      <c r="B240" s="72"/>
      <c r="C240" s="71"/>
      <c r="D240" s="70"/>
      <c r="E240" s="69"/>
      <c r="F240" s="68"/>
      <c r="G240" s="67"/>
      <c r="H240" s="659"/>
    </row>
    <row r="241" spans="1:8" x14ac:dyDescent="0.2">
      <c r="A241" s="73"/>
      <c r="B241" s="72"/>
      <c r="C241" s="71"/>
      <c r="D241" s="70"/>
      <c r="E241" s="69"/>
      <c r="F241" s="68"/>
      <c r="G241" s="67"/>
      <c r="H241" s="659"/>
    </row>
    <row r="242" spans="1:8" ht="20.25" x14ac:dyDescent="0.3">
      <c r="A242" s="66"/>
      <c r="B242" s="65"/>
      <c r="C242" s="65"/>
      <c r="D242" s="64"/>
      <c r="E242" s="63"/>
      <c r="F242" s="62"/>
      <c r="G242" s="61"/>
      <c r="H242" s="645"/>
    </row>
    <row r="243" spans="1:8" x14ac:dyDescent="0.2">
      <c r="A243" s="60"/>
      <c r="B243" s="59"/>
      <c r="C243" s="59"/>
      <c r="D243" s="58"/>
      <c r="E243" s="57"/>
      <c r="F243" s="56"/>
      <c r="G243" s="55"/>
      <c r="H243" s="646"/>
    </row>
    <row r="244" spans="1:8" x14ac:dyDescent="0.2">
      <c r="A244" s="52"/>
      <c r="B244" s="51"/>
      <c r="C244" s="51"/>
      <c r="D244" s="50"/>
      <c r="E244" s="49"/>
      <c r="F244" s="48"/>
      <c r="G244" s="47"/>
      <c r="H244" s="642"/>
    </row>
    <row r="245" spans="1:8" x14ac:dyDescent="0.2">
      <c r="A245" s="52"/>
      <c r="B245" s="51"/>
      <c r="C245" s="51"/>
      <c r="D245" s="50"/>
      <c r="E245" s="49"/>
      <c r="F245" s="48"/>
      <c r="G245" s="47"/>
      <c r="H245" s="642"/>
    </row>
    <row r="246" spans="1:8" x14ac:dyDescent="0.2">
      <c r="A246" s="52"/>
      <c r="B246" s="51"/>
      <c r="C246" s="51"/>
      <c r="D246" s="50"/>
      <c r="E246" s="49"/>
      <c r="F246" s="48"/>
      <c r="G246" s="47"/>
      <c r="H246" s="642"/>
    </row>
    <row r="247" spans="1:8" x14ac:dyDescent="0.2">
      <c r="A247" s="52"/>
      <c r="B247" s="51"/>
      <c r="C247" s="51"/>
      <c r="D247" s="50"/>
      <c r="E247" s="49"/>
      <c r="F247" s="48"/>
      <c r="G247" s="47"/>
      <c r="H247" s="642"/>
    </row>
    <row r="248" spans="1:8" x14ac:dyDescent="0.2">
      <c r="A248" s="52"/>
      <c r="B248" s="51"/>
      <c r="C248" s="51"/>
      <c r="D248" s="50"/>
      <c r="E248" s="49"/>
      <c r="F248" s="48"/>
      <c r="G248" s="47"/>
      <c r="H248" s="642"/>
    </row>
    <row r="249" spans="1:8" s="54" customFormat="1" x14ac:dyDescent="0.2">
      <c r="A249" s="52"/>
      <c r="B249" s="51"/>
      <c r="C249" s="51"/>
      <c r="D249" s="50"/>
      <c r="E249" s="49"/>
      <c r="F249" s="48"/>
      <c r="G249" s="47"/>
      <c r="H249" s="642"/>
    </row>
    <row r="250" spans="1:8" s="53" customFormat="1" x14ac:dyDescent="0.2">
      <c r="A250" s="52"/>
      <c r="B250" s="51"/>
      <c r="C250" s="51"/>
      <c r="D250" s="50"/>
      <c r="E250" s="49"/>
      <c r="F250" s="48"/>
      <c r="G250" s="47"/>
      <c r="H250" s="642"/>
    </row>
    <row r="251" spans="1:8" s="53" customFormat="1" x14ac:dyDescent="0.2">
      <c r="A251" s="52"/>
      <c r="B251" s="51"/>
      <c r="C251" s="51"/>
      <c r="D251" s="50"/>
      <c r="E251" s="49"/>
      <c r="F251" s="48"/>
      <c r="G251" s="47"/>
      <c r="H251" s="642"/>
    </row>
    <row r="252" spans="1:8" s="53" customFormat="1" x14ac:dyDescent="0.2">
      <c r="A252" s="52"/>
      <c r="B252" s="51"/>
      <c r="C252" s="51"/>
      <c r="D252" s="50"/>
      <c r="E252" s="49"/>
      <c r="F252" s="48"/>
      <c r="G252" s="47"/>
      <c r="H252" s="642"/>
    </row>
    <row r="253" spans="1:8" x14ac:dyDescent="0.2">
      <c r="A253" s="52"/>
      <c r="B253" s="51"/>
      <c r="C253" s="51"/>
      <c r="D253" s="50"/>
      <c r="E253" s="49"/>
      <c r="F253" s="48"/>
      <c r="G253" s="47"/>
      <c r="H253" s="642"/>
    </row>
    <row r="254" spans="1:8" x14ac:dyDescent="0.2">
      <c r="A254" s="52"/>
      <c r="B254" s="51"/>
      <c r="C254" s="51"/>
      <c r="D254" s="50"/>
      <c r="E254" s="49"/>
      <c r="F254" s="48"/>
      <c r="G254" s="47"/>
      <c r="H254" s="642"/>
    </row>
    <row r="255" spans="1:8" x14ac:dyDescent="0.2">
      <c r="A255" s="52"/>
      <c r="B255" s="51"/>
      <c r="C255" s="51"/>
      <c r="D255" s="50"/>
      <c r="E255" s="49"/>
      <c r="F255" s="48"/>
      <c r="G255" s="47"/>
      <c r="H255" s="642"/>
    </row>
  </sheetData>
  <pageMargins left="1.25" right="0.75" top="1" bottom="1" header="0.5" footer="0.5"/>
  <pageSetup paperSize="9" scale="93" orientation="portrait" horizontalDpi="1200" verticalDpi="1200" r:id="rId1"/>
  <headerFooter alignWithMargins="0">
    <oddFooter>&amp;R&amp;"Arial CE,Italic"&amp;8&amp;P
&amp;F</oddFooter>
  </headerFooter>
  <rowBreaks count="8" manualBreakCount="8">
    <brk id="37" max="16383" man="1"/>
    <brk id="91" max="16383" man="1"/>
    <brk id="111" max="16383" man="1"/>
    <brk id="149" max="16383" man="1"/>
    <brk id="156" max="16383" man="1"/>
    <brk id="161" max="16383" man="1"/>
    <brk id="186" max="16383" man="1"/>
    <brk id="24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8"/>
  <sheetViews>
    <sheetView view="pageBreakPreview" zoomScaleNormal="100" zoomScaleSheetLayoutView="100" workbookViewId="0"/>
  </sheetViews>
  <sheetFormatPr defaultRowHeight="12.75" outlineLevelRow="1" x14ac:dyDescent="0.2"/>
  <cols>
    <col min="1" max="1" width="14.28515625" style="311" customWidth="1"/>
    <col min="2" max="2" width="31.85546875" style="310" customWidth="1"/>
    <col min="3" max="3" width="4.85546875" style="309" customWidth="1"/>
    <col min="4" max="4" width="8.140625" style="308" customWidth="1"/>
    <col min="5" max="5" width="10.140625" style="307" customWidth="1"/>
    <col min="6" max="6" width="14.7109375" style="306" customWidth="1"/>
    <col min="7" max="16384" width="9.140625" style="305"/>
  </cols>
  <sheetData>
    <row r="1" spans="1:6" x14ac:dyDescent="0.2">
      <c r="A1" s="318"/>
      <c r="B1" s="328"/>
      <c r="C1" s="316"/>
      <c r="D1" s="315"/>
      <c r="E1" s="314"/>
      <c r="F1" s="313"/>
    </row>
    <row r="2" spans="1:6" x14ac:dyDescent="0.2">
      <c r="A2" s="318"/>
      <c r="B2" s="328"/>
      <c r="C2" s="316"/>
      <c r="D2" s="315"/>
      <c r="E2" s="314"/>
      <c r="F2" s="313"/>
    </row>
    <row r="3" spans="1:6" x14ac:dyDescent="0.2">
      <c r="A3" s="318"/>
      <c r="B3" s="328"/>
      <c r="C3" s="316"/>
      <c r="D3" s="315"/>
      <c r="E3" s="314"/>
      <c r="F3" s="313"/>
    </row>
    <row r="4" spans="1:6" x14ac:dyDescent="0.2">
      <c r="A4" s="318"/>
      <c r="B4" s="328"/>
      <c r="C4" s="316"/>
      <c r="D4" s="315"/>
      <c r="E4" s="314"/>
      <c r="F4" s="313"/>
    </row>
    <row r="5" spans="1:6" x14ac:dyDescent="0.2">
      <c r="A5" s="318"/>
      <c r="B5" s="328"/>
      <c r="C5" s="316"/>
      <c r="D5" s="315"/>
      <c r="E5" s="314"/>
      <c r="F5" s="313"/>
    </row>
    <row r="6" spans="1:6" x14ac:dyDescent="0.2">
      <c r="A6" s="318"/>
      <c r="B6" s="328"/>
      <c r="C6" s="316"/>
      <c r="D6" s="315"/>
      <c r="E6" s="314"/>
      <c r="F6" s="313"/>
    </row>
    <row r="7" spans="1:6" x14ac:dyDescent="0.2">
      <c r="A7" s="318"/>
      <c r="B7" s="328"/>
      <c r="C7" s="316"/>
      <c r="D7" s="315"/>
      <c r="E7" s="314"/>
      <c r="F7" s="313"/>
    </row>
    <row r="8" spans="1:6" x14ac:dyDescent="0.2">
      <c r="A8" s="318"/>
      <c r="B8" s="328"/>
      <c r="C8" s="316"/>
      <c r="D8" s="315"/>
      <c r="E8" s="314"/>
      <c r="F8" s="313"/>
    </row>
    <row r="9" spans="1:6" x14ac:dyDescent="0.2">
      <c r="A9" s="318"/>
      <c r="B9" s="328"/>
      <c r="C9" s="316"/>
      <c r="D9" s="315"/>
      <c r="E9" s="314"/>
      <c r="F9" s="313"/>
    </row>
    <row r="10" spans="1:6" s="409" customFormat="1" x14ac:dyDescent="0.2">
      <c r="A10" s="318"/>
      <c r="B10" s="328"/>
      <c r="C10" s="316"/>
      <c r="D10" s="315"/>
      <c r="E10" s="314"/>
      <c r="F10" s="313"/>
    </row>
    <row r="11" spans="1:6" s="409" customFormat="1" x14ac:dyDescent="0.2">
      <c r="A11" s="318"/>
      <c r="B11" s="328"/>
      <c r="C11" s="316"/>
      <c r="D11" s="315"/>
      <c r="E11" s="314"/>
      <c r="F11" s="313"/>
    </row>
    <row r="12" spans="1:6" s="409" customFormat="1" ht="36" x14ac:dyDescent="0.2">
      <c r="A12" s="325"/>
      <c r="B12" s="413" t="s">
        <v>261</v>
      </c>
      <c r="C12" s="412"/>
      <c r="D12" s="412"/>
      <c r="E12" s="411"/>
      <c r="F12" s="410"/>
    </row>
    <row r="13" spans="1:6" x14ac:dyDescent="0.2">
      <c r="A13" s="318"/>
      <c r="B13" s="408"/>
      <c r="C13" s="316"/>
      <c r="D13" s="407"/>
      <c r="E13" s="406"/>
      <c r="F13" s="381"/>
    </row>
    <row r="14" spans="1:6" x14ac:dyDescent="0.2">
      <c r="A14" s="318"/>
      <c r="B14" s="408"/>
      <c r="C14" s="316"/>
      <c r="D14" s="407"/>
      <c r="E14" s="406"/>
      <c r="F14" s="381"/>
    </row>
    <row r="15" spans="1:6" x14ac:dyDescent="0.2">
      <c r="A15" s="318"/>
      <c r="B15" s="408"/>
      <c r="C15" s="316"/>
      <c r="D15" s="407"/>
      <c r="E15" s="406"/>
      <c r="F15" s="381"/>
    </row>
    <row r="16" spans="1:6" x14ac:dyDescent="0.2">
      <c r="A16" s="318"/>
      <c r="B16" s="328"/>
      <c r="C16" s="316"/>
      <c r="D16" s="315"/>
      <c r="E16" s="314"/>
      <c r="F16" s="313"/>
    </row>
    <row r="17" spans="1:6" x14ac:dyDescent="0.2">
      <c r="A17" s="318"/>
      <c r="B17" s="328"/>
      <c r="C17" s="316"/>
      <c r="D17" s="315"/>
      <c r="E17" s="314"/>
      <c r="F17" s="313"/>
    </row>
    <row r="18" spans="1:6" ht="25.5" x14ac:dyDescent="0.2">
      <c r="A18" s="325" t="s">
        <v>250</v>
      </c>
      <c r="B18" s="327" t="s">
        <v>260</v>
      </c>
      <c r="C18" s="316"/>
      <c r="D18" s="315"/>
      <c r="E18" s="314"/>
      <c r="F18" s="313"/>
    </row>
    <row r="19" spans="1:6" x14ac:dyDescent="0.2">
      <c r="A19" s="318"/>
      <c r="B19" s="328" t="s">
        <v>4</v>
      </c>
      <c r="C19" s="316"/>
      <c r="D19" s="315"/>
      <c r="E19" s="314"/>
      <c r="F19" s="313"/>
    </row>
    <row r="20" spans="1:6" x14ac:dyDescent="0.2">
      <c r="A20" s="318"/>
      <c r="B20" s="327" t="s">
        <v>4</v>
      </c>
      <c r="C20" s="316"/>
      <c r="D20" s="315"/>
      <c r="E20" s="314"/>
      <c r="F20" s="313"/>
    </row>
    <row r="21" spans="1:6" x14ac:dyDescent="0.2">
      <c r="A21" s="325" t="s">
        <v>259</v>
      </c>
      <c r="B21" s="327" t="s">
        <v>249</v>
      </c>
      <c r="C21" s="316"/>
      <c r="D21" s="315"/>
      <c r="E21" s="314"/>
      <c r="F21" s="313"/>
    </row>
    <row r="22" spans="1:6" x14ac:dyDescent="0.2">
      <c r="A22" s="318"/>
      <c r="B22" s="327" t="s">
        <v>554</v>
      </c>
      <c r="C22" s="316"/>
      <c r="D22" s="315"/>
      <c r="E22" s="314"/>
      <c r="F22" s="313"/>
    </row>
    <row r="23" spans="1:6" x14ac:dyDescent="0.2">
      <c r="A23" s="318"/>
      <c r="B23" s="327" t="s">
        <v>4</v>
      </c>
      <c r="C23" s="316"/>
      <c r="D23" s="315"/>
      <c r="E23" s="314"/>
      <c r="F23" s="313"/>
    </row>
    <row r="24" spans="1:6" x14ac:dyDescent="0.2">
      <c r="A24" s="318"/>
      <c r="B24" s="328"/>
      <c r="C24" s="316"/>
      <c r="D24" s="315"/>
      <c r="E24" s="314"/>
      <c r="F24" s="313"/>
    </row>
    <row r="25" spans="1:6" x14ac:dyDescent="0.2">
      <c r="A25" s="318"/>
      <c r="B25" s="328"/>
      <c r="C25" s="316"/>
      <c r="D25" s="315"/>
      <c r="E25" s="314"/>
      <c r="F25" s="313"/>
    </row>
    <row r="26" spans="1:6" x14ac:dyDescent="0.2">
      <c r="A26" s="325" t="s">
        <v>555</v>
      </c>
      <c r="B26" s="328" t="s">
        <v>257</v>
      </c>
      <c r="C26" s="316"/>
      <c r="D26" s="315"/>
      <c r="E26" s="314"/>
      <c r="F26" s="313"/>
    </row>
    <row r="27" spans="1:6" x14ac:dyDescent="0.2">
      <c r="A27" s="318"/>
      <c r="B27" s="328" t="s">
        <v>256</v>
      </c>
      <c r="C27" s="316"/>
      <c r="D27" s="315"/>
      <c r="E27" s="314"/>
      <c r="F27" s="313"/>
    </row>
    <row r="28" spans="1:6" x14ac:dyDescent="0.2">
      <c r="A28" s="318"/>
      <c r="B28" s="328" t="s">
        <v>255</v>
      </c>
      <c r="C28" s="316"/>
      <c r="D28" s="315"/>
      <c r="E28" s="314"/>
      <c r="F28" s="313"/>
    </row>
    <row r="29" spans="1:6" x14ac:dyDescent="0.2">
      <c r="A29" s="318"/>
      <c r="B29" s="328" t="s">
        <v>4</v>
      </c>
      <c r="C29" s="316"/>
      <c r="D29" s="315"/>
      <c r="E29" s="314"/>
      <c r="F29" s="313"/>
    </row>
    <row r="30" spans="1:6" x14ac:dyDescent="0.2">
      <c r="A30" s="318"/>
      <c r="B30" s="328"/>
      <c r="C30" s="316"/>
      <c r="D30" s="315"/>
      <c r="E30" s="314"/>
      <c r="F30" s="313"/>
    </row>
    <row r="31" spans="1:6" x14ac:dyDescent="0.2">
      <c r="A31" s="318"/>
      <c r="B31" s="328"/>
      <c r="C31" s="316"/>
      <c r="D31" s="315"/>
      <c r="E31" s="314"/>
      <c r="F31" s="313"/>
    </row>
    <row r="32" spans="1:6" x14ac:dyDescent="0.2">
      <c r="A32" s="318"/>
      <c r="B32" s="328"/>
      <c r="C32" s="316"/>
      <c r="D32" s="315"/>
      <c r="E32" s="314"/>
      <c r="F32" s="313"/>
    </row>
    <row r="33" spans="1:6" x14ac:dyDescent="0.2">
      <c r="A33" s="318"/>
      <c r="B33" s="328"/>
      <c r="C33" s="316"/>
      <c r="D33" s="315"/>
      <c r="E33" s="314"/>
      <c r="F33" s="313"/>
    </row>
    <row r="34" spans="1:6" x14ac:dyDescent="0.2">
      <c r="A34" s="325" t="s">
        <v>4</v>
      </c>
      <c r="B34" s="405" t="s">
        <v>4</v>
      </c>
      <c r="C34" s="316"/>
      <c r="D34" s="315"/>
      <c r="E34" s="314"/>
      <c r="F34" s="313"/>
    </row>
    <row r="35" spans="1:6" x14ac:dyDescent="0.2">
      <c r="A35" s="325" t="s">
        <v>254</v>
      </c>
      <c r="B35" s="405" t="s">
        <v>253</v>
      </c>
      <c r="C35" s="316"/>
      <c r="D35" s="315"/>
      <c r="E35" s="314"/>
      <c r="F35" s="313"/>
    </row>
    <row r="36" spans="1:6" x14ac:dyDescent="0.2">
      <c r="A36" s="318"/>
      <c r="B36" s="328"/>
      <c r="C36" s="316"/>
      <c r="D36" s="315"/>
      <c r="E36" s="314"/>
      <c r="F36" s="313"/>
    </row>
    <row r="37" spans="1:6" x14ac:dyDescent="0.2">
      <c r="A37" s="318"/>
      <c r="B37" s="328"/>
      <c r="C37" s="316"/>
      <c r="D37" s="315"/>
      <c r="E37" s="314"/>
      <c r="F37" s="313"/>
    </row>
    <row r="38" spans="1:6" x14ac:dyDescent="0.2">
      <c r="A38" s="325" t="s">
        <v>4</v>
      </c>
      <c r="B38" s="404"/>
      <c r="C38" s="316"/>
      <c r="D38" s="315"/>
      <c r="E38" s="314"/>
      <c r="F38" s="313"/>
    </row>
    <row r="39" spans="1:6" x14ac:dyDescent="0.2">
      <c r="A39" s="318"/>
      <c r="B39" s="328"/>
      <c r="C39" s="316"/>
      <c r="D39" s="315"/>
      <c r="E39" s="314"/>
      <c r="F39" s="313"/>
    </row>
    <row r="40" spans="1:6" x14ac:dyDescent="0.2">
      <c r="A40" s="318"/>
      <c r="B40" s="328"/>
      <c r="C40" s="316"/>
      <c r="D40" s="315"/>
      <c r="E40" s="314"/>
      <c r="F40" s="313"/>
    </row>
    <row r="41" spans="1:6" x14ac:dyDescent="0.2">
      <c r="A41" s="325" t="s">
        <v>252</v>
      </c>
      <c r="B41" s="403" t="s">
        <v>251</v>
      </c>
      <c r="C41" s="316"/>
      <c r="D41" s="315"/>
      <c r="E41" s="314"/>
      <c r="F41" s="313"/>
    </row>
    <row r="42" spans="1:6" x14ac:dyDescent="0.2">
      <c r="A42" s="318"/>
      <c r="B42" s="328"/>
      <c r="C42" s="316"/>
      <c r="D42" s="315"/>
      <c r="E42" s="314"/>
      <c r="F42" s="313"/>
    </row>
    <row r="43" spans="1:6" ht="140.25" x14ac:dyDescent="0.2">
      <c r="A43" s="318"/>
      <c r="B43" s="699" t="s">
        <v>1128</v>
      </c>
      <c r="C43" s="316"/>
      <c r="D43" s="315"/>
      <c r="E43" s="314"/>
      <c r="F43" s="313"/>
    </row>
    <row r="44" spans="1:6" x14ac:dyDescent="0.2">
      <c r="A44" s="318"/>
      <c r="B44" s="328"/>
      <c r="C44" s="316"/>
      <c r="D44" s="315"/>
      <c r="E44" s="314"/>
      <c r="F44" s="313"/>
    </row>
    <row r="45" spans="1:6" x14ac:dyDescent="0.2">
      <c r="A45" s="318"/>
      <c r="B45" s="328"/>
      <c r="C45" s="316"/>
      <c r="D45" s="315"/>
      <c r="E45" s="314"/>
      <c r="F45" s="313"/>
    </row>
    <row r="46" spans="1:6" x14ac:dyDescent="0.2">
      <c r="A46" s="318"/>
      <c r="B46" s="327"/>
      <c r="C46" s="316"/>
      <c r="D46" s="315"/>
      <c r="E46" s="314"/>
      <c r="F46" s="313"/>
    </row>
    <row r="47" spans="1:6" x14ac:dyDescent="0.2">
      <c r="A47" s="367"/>
      <c r="B47" s="327" t="s">
        <v>4</v>
      </c>
      <c r="C47" s="316"/>
      <c r="D47" s="315"/>
      <c r="E47" s="314"/>
      <c r="F47" s="313"/>
    </row>
    <row r="48" spans="1:6" x14ac:dyDescent="0.2">
      <c r="A48" s="318"/>
      <c r="B48" s="327" t="s">
        <v>554</v>
      </c>
      <c r="C48" s="316"/>
      <c r="D48" s="315"/>
      <c r="E48" s="314"/>
      <c r="F48" s="313"/>
    </row>
    <row r="49" spans="1:6" x14ac:dyDescent="0.2">
      <c r="A49" s="318"/>
      <c r="B49" s="328"/>
      <c r="C49" s="316"/>
      <c r="D49" s="315"/>
      <c r="E49" s="314"/>
      <c r="F49" s="313"/>
    </row>
    <row r="50" spans="1:6" ht="15" x14ac:dyDescent="0.2">
      <c r="A50" s="402" t="s">
        <v>553</v>
      </c>
      <c r="B50" s="328"/>
      <c r="C50" s="316"/>
      <c r="D50" s="315"/>
      <c r="E50" s="314"/>
      <c r="F50" s="313"/>
    </row>
    <row r="51" spans="1:6" x14ac:dyDescent="0.2">
      <c r="A51" s="318"/>
      <c r="B51" s="328"/>
      <c r="C51" s="316"/>
      <c r="D51" s="315"/>
      <c r="E51" s="314"/>
      <c r="F51" s="313"/>
    </row>
    <row r="52" spans="1:6" x14ac:dyDescent="0.2">
      <c r="A52" s="318"/>
      <c r="B52" s="328"/>
      <c r="C52" s="316"/>
      <c r="D52" s="315"/>
      <c r="E52" s="314"/>
      <c r="F52" s="313"/>
    </row>
    <row r="53" spans="1:6" x14ac:dyDescent="0.2">
      <c r="A53" s="318"/>
      <c r="B53" s="328"/>
      <c r="C53" s="316"/>
      <c r="D53" s="315"/>
      <c r="E53" s="314"/>
      <c r="F53" s="313"/>
    </row>
    <row r="54" spans="1:6" s="319" customFormat="1" x14ac:dyDescent="0.2">
      <c r="A54" s="318"/>
      <c r="B54" s="328"/>
      <c r="C54" s="316"/>
      <c r="D54" s="315"/>
      <c r="E54" s="314"/>
      <c r="F54" s="313"/>
    </row>
    <row r="55" spans="1:6" x14ac:dyDescent="0.2">
      <c r="A55" s="325" t="s">
        <v>551</v>
      </c>
      <c r="B55" s="327"/>
      <c r="C55" s="323"/>
      <c r="D55" s="322"/>
      <c r="E55" s="401" t="s">
        <v>242</v>
      </c>
      <c r="F55" s="320">
        <f>SU_ZEMDELA</f>
        <v>0</v>
      </c>
    </row>
    <row r="56" spans="1:6" x14ac:dyDescent="0.2">
      <c r="A56" s="325"/>
      <c r="B56" s="327"/>
      <c r="C56" s="323"/>
      <c r="D56" s="322"/>
      <c r="E56" s="401"/>
      <c r="F56" s="320"/>
    </row>
    <row r="57" spans="1:6" x14ac:dyDescent="0.2">
      <c r="A57" s="325" t="s">
        <v>505</v>
      </c>
      <c r="B57" s="327"/>
      <c r="C57" s="323"/>
      <c r="D57" s="322"/>
      <c r="E57" s="401" t="s">
        <v>242</v>
      </c>
      <c r="F57" s="320">
        <f>SU_BETONSKA</f>
        <v>0</v>
      </c>
    </row>
    <row r="58" spans="1:6" x14ac:dyDescent="0.2">
      <c r="A58" s="325"/>
      <c r="B58" s="327"/>
      <c r="C58" s="323"/>
      <c r="D58" s="322"/>
      <c r="E58" s="401"/>
      <c r="F58" s="320"/>
    </row>
    <row r="59" spans="1:6" x14ac:dyDescent="0.2">
      <c r="A59" s="325" t="s">
        <v>488</v>
      </c>
      <c r="B59" s="327"/>
      <c r="C59" s="323"/>
      <c r="D59" s="322"/>
      <c r="E59" s="401" t="s">
        <v>242</v>
      </c>
      <c r="F59" s="320">
        <f>SU_ZIDAR</f>
        <v>0</v>
      </c>
    </row>
    <row r="60" spans="1:6" x14ac:dyDescent="0.2">
      <c r="A60" s="325"/>
      <c r="B60" s="327"/>
      <c r="C60" s="323"/>
      <c r="D60" s="322"/>
      <c r="E60" s="401"/>
      <c r="F60" s="320"/>
    </row>
    <row r="61" spans="1:6" x14ac:dyDescent="0.2">
      <c r="A61" s="325" t="s">
        <v>474</v>
      </c>
      <c r="B61" s="327"/>
      <c r="C61" s="323"/>
      <c r="D61" s="322"/>
      <c r="E61" s="401" t="s">
        <v>242</v>
      </c>
      <c r="F61" s="320">
        <f>SU_TESAR</f>
        <v>0</v>
      </c>
    </row>
    <row r="62" spans="1:6" x14ac:dyDescent="0.2">
      <c r="A62" s="325"/>
      <c r="B62" s="327"/>
      <c r="C62" s="323"/>
      <c r="D62" s="322"/>
      <c r="E62" s="401"/>
      <c r="F62" s="320"/>
    </row>
    <row r="63" spans="1:6" x14ac:dyDescent="0.2">
      <c r="A63" s="325" t="s">
        <v>552</v>
      </c>
      <c r="B63" s="327"/>
      <c r="C63" s="323"/>
      <c r="D63" s="322"/>
      <c r="E63" s="401" t="s">
        <v>242</v>
      </c>
      <c r="F63" s="320">
        <f>SU_MIZAR</f>
        <v>0</v>
      </c>
    </row>
    <row r="64" spans="1:6" x14ac:dyDescent="0.2">
      <c r="A64" s="325"/>
      <c r="B64" s="327"/>
      <c r="C64" s="323"/>
      <c r="D64" s="322"/>
      <c r="E64" s="401"/>
      <c r="F64" s="320"/>
    </row>
    <row r="65" spans="1:6" x14ac:dyDescent="0.2">
      <c r="A65" s="325" t="s">
        <v>450</v>
      </c>
      <c r="B65" s="327"/>
      <c r="C65" s="323"/>
      <c r="D65" s="322"/>
      <c r="E65" s="401" t="s">
        <v>242</v>
      </c>
      <c r="F65" s="320">
        <f>su_md</f>
        <v>0</v>
      </c>
    </row>
    <row r="66" spans="1:6" x14ac:dyDescent="0.2">
      <c r="A66" s="318"/>
      <c r="B66" s="328"/>
      <c r="C66" s="316"/>
      <c r="D66" s="315"/>
      <c r="E66" s="400"/>
      <c r="F66" s="320"/>
    </row>
    <row r="67" spans="1:6" x14ac:dyDescent="0.2">
      <c r="A67" s="325" t="s">
        <v>391</v>
      </c>
      <c r="B67" s="327"/>
      <c r="C67" s="323"/>
      <c r="D67" s="322"/>
      <c r="E67" s="401" t="s">
        <v>242</v>
      </c>
      <c r="F67" s="320">
        <f>su_mat</f>
        <v>0</v>
      </c>
    </row>
    <row r="68" spans="1:6" x14ac:dyDescent="0.2">
      <c r="A68" s="318"/>
      <c r="B68" s="328"/>
      <c r="C68" s="316"/>
      <c r="D68" s="315"/>
      <c r="E68" s="400"/>
      <c r="F68" s="313"/>
    </row>
    <row r="69" spans="1:6" x14ac:dyDescent="0.2">
      <c r="A69" s="318"/>
      <c r="B69" s="328"/>
      <c r="C69" s="316"/>
      <c r="D69" s="315"/>
      <c r="E69" s="400"/>
      <c r="F69" s="313"/>
    </row>
    <row r="70" spans="1:6" s="319" customFormat="1" x14ac:dyDescent="0.2">
      <c r="A70" s="318"/>
      <c r="B70" s="328"/>
      <c r="C70" s="316"/>
      <c r="D70" s="315"/>
      <c r="E70" s="400"/>
      <c r="F70" s="392"/>
    </row>
    <row r="71" spans="1:6" x14ac:dyDescent="0.2">
      <c r="A71" s="325" t="s">
        <v>243</v>
      </c>
      <c r="B71" s="327"/>
      <c r="C71" s="323"/>
      <c r="D71" s="322"/>
      <c r="E71" s="401" t="s">
        <v>242</v>
      </c>
      <c r="F71" s="320">
        <f>SUM(F55:F67)</f>
        <v>0</v>
      </c>
    </row>
    <row r="72" spans="1:6" x14ac:dyDescent="0.2">
      <c r="A72" s="325"/>
      <c r="B72" s="327"/>
      <c r="C72" s="323"/>
      <c r="D72" s="322"/>
      <c r="E72" s="400"/>
      <c r="F72" s="320"/>
    </row>
    <row r="73" spans="1:6" outlineLevel="1" x14ac:dyDescent="0.2">
      <c r="A73" s="399" t="s">
        <v>4</v>
      </c>
      <c r="B73" s="398" t="s">
        <v>239</v>
      </c>
      <c r="C73" s="397" t="s">
        <v>238</v>
      </c>
      <c r="D73" s="396" t="s">
        <v>237</v>
      </c>
      <c r="E73" s="395" t="s">
        <v>236</v>
      </c>
      <c r="F73" s="394" t="s">
        <v>235</v>
      </c>
    </row>
    <row r="74" spans="1:6" s="391" customFormat="1" ht="15.75" x14ac:dyDescent="0.25">
      <c r="A74" s="392"/>
      <c r="B74" s="392"/>
      <c r="C74" s="392"/>
      <c r="D74" s="392"/>
      <c r="E74" s="393"/>
      <c r="F74" s="392"/>
    </row>
    <row r="75" spans="1:6" ht="15.75" x14ac:dyDescent="0.25">
      <c r="A75" s="376" t="s">
        <v>551</v>
      </c>
      <c r="B75" s="390"/>
      <c r="C75" s="361"/>
      <c r="D75" s="389"/>
      <c r="E75" s="388"/>
      <c r="F75" s="387"/>
    </row>
    <row r="76" spans="1:6" ht="15" x14ac:dyDescent="0.2">
      <c r="A76" s="386" t="s">
        <v>213</v>
      </c>
      <c r="B76" s="385"/>
      <c r="C76" s="323"/>
      <c r="D76" s="384"/>
      <c r="E76" s="383"/>
      <c r="F76" s="382"/>
    </row>
    <row r="77" spans="1:6" ht="38.25" x14ac:dyDescent="0.2">
      <c r="A77" s="329" t="s">
        <v>233</v>
      </c>
      <c r="B77" s="328" t="s">
        <v>550</v>
      </c>
      <c r="C77" s="316" t="s">
        <v>12</v>
      </c>
      <c r="D77" s="315">
        <v>4</v>
      </c>
      <c r="E77" s="343"/>
      <c r="F77" s="313">
        <f>D77*E77</f>
        <v>0</v>
      </c>
    </row>
    <row r="78" spans="1:6" ht="38.25" x14ac:dyDescent="0.2">
      <c r="A78" s="329" t="s">
        <v>231</v>
      </c>
      <c r="B78" s="328" t="s">
        <v>549</v>
      </c>
      <c r="C78" s="316" t="s">
        <v>12</v>
      </c>
      <c r="D78" s="315">
        <v>1</v>
      </c>
      <c r="E78" s="343"/>
      <c r="F78" s="313">
        <f>D78*E78</f>
        <v>0</v>
      </c>
    </row>
    <row r="79" spans="1:6" ht="38.25" x14ac:dyDescent="0.2">
      <c r="A79" s="329" t="s">
        <v>548</v>
      </c>
      <c r="B79" s="328" t="s">
        <v>547</v>
      </c>
      <c r="C79" s="316" t="s">
        <v>12</v>
      </c>
      <c r="D79" s="315">
        <v>1</v>
      </c>
      <c r="E79" s="343"/>
      <c r="F79" s="313">
        <f>D79*E79</f>
        <v>0</v>
      </c>
    </row>
    <row r="80" spans="1:6" ht="106.5" customHeight="1" x14ac:dyDescent="0.2">
      <c r="A80" s="329" t="s">
        <v>546</v>
      </c>
      <c r="B80" s="328" t="s">
        <v>545</v>
      </c>
      <c r="C80" s="316" t="s">
        <v>12</v>
      </c>
      <c r="D80" s="315">
        <v>1</v>
      </c>
      <c r="E80" s="380"/>
      <c r="F80" s="313" t="s">
        <v>4</v>
      </c>
    </row>
    <row r="81" spans="1:6" ht="63.75" x14ac:dyDescent="0.2">
      <c r="A81" s="329" t="s">
        <v>544</v>
      </c>
      <c r="B81" s="342" t="s">
        <v>543</v>
      </c>
      <c r="C81" s="316" t="s">
        <v>163</v>
      </c>
      <c r="D81" s="315">
        <v>1</v>
      </c>
      <c r="E81" s="314"/>
      <c r="F81" s="313">
        <f>D81*E81</f>
        <v>0</v>
      </c>
    </row>
    <row r="82" spans="1:6" ht="63.75" x14ac:dyDescent="0.2">
      <c r="A82" s="329" t="s">
        <v>542</v>
      </c>
      <c r="B82" s="328" t="s">
        <v>541</v>
      </c>
      <c r="C82" s="316"/>
      <c r="D82" s="315"/>
      <c r="E82" s="343"/>
      <c r="F82" s="313"/>
    </row>
    <row r="83" spans="1:6" x14ac:dyDescent="0.2">
      <c r="A83" s="329" t="s">
        <v>4</v>
      </c>
      <c r="B83" s="328" t="s">
        <v>540</v>
      </c>
      <c r="C83" s="316" t="s">
        <v>163</v>
      </c>
      <c r="D83" s="315">
        <v>41</v>
      </c>
      <c r="E83" s="343"/>
      <c r="F83" s="313">
        <f t="shared" ref="F83:F100" si="0">D83*E83</f>
        <v>0</v>
      </c>
    </row>
    <row r="84" spans="1:6" ht="25.5" x14ac:dyDescent="0.2">
      <c r="A84" s="329" t="s">
        <v>539</v>
      </c>
      <c r="B84" s="328" t="s">
        <v>538</v>
      </c>
      <c r="C84" s="316" t="s">
        <v>159</v>
      </c>
      <c r="D84" s="315">
        <v>7</v>
      </c>
      <c r="E84" s="343"/>
      <c r="F84" s="313">
        <f t="shared" si="0"/>
        <v>0</v>
      </c>
    </row>
    <row r="85" spans="1:6" ht="41.25" customHeight="1" x14ac:dyDescent="0.2">
      <c r="A85" s="329" t="s">
        <v>537</v>
      </c>
      <c r="B85" s="328" t="s">
        <v>536</v>
      </c>
      <c r="C85" s="316" t="s">
        <v>159</v>
      </c>
      <c r="D85" s="315">
        <v>7</v>
      </c>
      <c r="E85" s="343"/>
      <c r="F85" s="313">
        <f t="shared" si="0"/>
        <v>0</v>
      </c>
    </row>
    <row r="86" spans="1:6" ht="45.75" customHeight="1" x14ac:dyDescent="0.2">
      <c r="A86" s="329" t="s">
        <v>535</v>
      </c>
      <c r="B86" s="328" t="s">
        <v>534</v>
      </c>
      <c r="C86" s="316" t="s">
        <v>159</v>
      </c>
      <c r="D86" s="315">
        <v>7</v>
      </c>
      <c r="E86" s="343"/>
      <c r="F86" s="313">
        <f t="shared" si="0"/>
        <v>0</v>
      </c>
    </row>
    <row r="87" spans="1:6" ht="67.5" customHeight="1" x14ac:dyDescent="0.2">
      <c r="A87" s="329" t="s">
        <v>221</v>
      </c>
      <c r="B87" s="328" t="s">
        <v>533</v>
      </c>
      <c r="C87" s="316" t="s">
        <v>163</v>
      </c>
      <c r="D87" s="315">
        <v>2.5</v>
      </c>
      <c r="E87" s="343"/>
      <c r="F87" s="313">
        <f t="shared" si="0"/>
        <v>0</v>
      </c>
    </row>
    <row r="88" spans="1:6" ht="63.75" x14ac:dyDescent="0.2">
      <c r="A88" s="329" t="s">
        <v>532</v>
      </c>
      <c r="B88" s="371" t="s">
        <v>531</v>
      </c>
      <c r="C88" s="316" t="s">
        <v>163</v>
      </c>
      <c r="D88" s="315">
        <v>2</v>
      </c>
      <c r="E88" s="343"/>
      <c r="F88" s="313">
        <f t="shared" si="0"/>
        <v>0</v>
      </c>
    </row>
    <row r="89" spans="1:6" ht="114.75" x14ac:dyDescent="0.2">
      <c r="A89" s="329" t="s">
        <v>218</v>
      </c>
      <c r="B89" s="371" t="s">
        <v>530</v>
      </c>
      <c r="C89" s="316" t="s">
        <v>163</v>
      </c>
      <c r="D89" s="315">
        <v>21</v>
      </c>
      <c r="E89" s="343"/>
      <c r="F89" s="313">
        <f t="shared" si="0"/>
        <v>0</v>
      </c>
    </row>
    <row r="90" spans="1:6" ht="76.5" x14ac:dyDescent="0.2">
      <c r="A90" s="329" t="s">
        <v>529</v>
      </c>
      <c r="B90" s="342" t="s">
        <v>528</v>
      </c>
      <c r="C90" s="316" t="s">
        <v>163</v>
      </c>
      <c r="D90" s="315">
        <v>19</v>
      </c>
      <c r="E90" s="343"/>
      <c r="F90" s="313">
        <f t="shared" si="0"/>
        <v>0</v>
      </c>
    </row>
    <row r="91" spans="1:6" ht="63.75" x14ac:dyDescent="0.2">
      <c r="A91" s="329" t="s">
        <v>527</v>
      </c>
      <c r="B91" s="328" t="s">
        <v>526</v>
      </c>
      <c r="C91" s="316" t="s">
        <v>163</v>
      </c>
      <c r="D91" s="315">
        <v>1</v>
      </c>
      <c r="E91" s="343"/>
      <c r="F91" s="313">
        <f t="shared" si="0"/>
        <v>0</v>
      </c>
    </row>
    <row r="92" spans="1:6" ht="42" customHeight="1" x14ac:dyDescent="0.2">
      <c r="A92" s="329" t="s">
        <v>525</v>
      </c>
      <c r="B92" s="328" t="s">
        <v>524</v>
      </c>
      <c r="C92" s="316" t="s">
        <v>159</v>
      </c>
      <c r="D92" s="315">
        <v>3</v>
      </c>
      <c r="E92" s="343"/>
      <c r="F92" s="313">
        <f t="shared" si="0"/>
        <v>0</v>
      </c>
    </row>
    <row r="93" spans="1:6" ht="42" customHeight="1" x14ac:dyDescent="0.2">
      <c r="A93" s="329" t="s">
        <v>523</v>
      </c>
      <c r="B93" s="328" t="s">
        <v>522</v>
      </c>
      <c r="C93" s="316" t="s">
        <v>159</v>
      </c>
      <c r="D93" s="315">
        <v>9</v>
      </c>
      <c r="E93" s="343"/>
      <c r="F93" s="313">
        <f t="shared" si="0"/>
        <v>0</v>
      </c>
    </row>
    <row r="94" spans="1:6" ht="57" customHeight="1" x14ac:dyDescent="0.2">
      <c r="A94" s="329" t="s">
        <v>521</v>
      </c>
      <c r="B94" s="328" t="s">
        <v>520</v>
      </c>
      <c r="C94" s="316" t="s">
        <v>159</v>
      </c>
      <c r="D94" s="315">
        <v>9</v>
      </c>
      <c r="E94" s="343"/>
      <c r="F94" s="313">
        <f t="shared" si="0"/>
        <v>0</v>
      </c>
    </row>
    <row r="95" spans="1:6" ht="57.75" customHeight="1" x14ac:dyDescent="0.2">
      <c r="A95" s="329" t="s">
        <v>519</v>
      </c>
      <c r="B95" s="328" t="s">
        <v>518</v>
      </c>
      <c r="C95" s="316" t="s">
        <v>9</v>
      </c>
      <c r="D95" s="315">
        <v>6</v>
      </c>
      <c r="E95" s="343"/>
      <c r="F95" s="313">
        <f t="shared" si="0"/>
        <v>0</v>
      </c>
    </row>
    <row r="96" spans="1:6" ht="96" customHeight="1" x14ac:dyDescent="0.2">
      <c r="A96" s="329" t="s">
        <v>517</v>
      </c>
      <c r="B96" s="328" t="s">
        <v>516</v>
      </c>
      <c r="C96" s="316" t="s">
        <v>9</v>
      </c>
      <c r="D96" s="315">
        <v>23</v>
      </c>
      <c r="E96" s="343"/>
      <c r="F96" s="313">
        <f t="shared" si="0"/>
        <v>0</v>
      </c>
    </row>
    <row r="97" spans="1:6" ht="69.75" customHeight="1" x14ac:dyDescent="0.2">
      <c r="A97" s="329" t="s">
        <v>515</v>
      </c>
      <c r="B97" s="328" t="s">
        <v>514</v>
      </c>
      <c r="C97" s="316" t="s">
        <v>9</v>
      </c>
      <c r="D97" s="381">
        <v>15</v>
      </c>
      <c r="E97" s="381"/>
      <c r="F97" s="381">
        <f t="shared" si="0"/>
        <v>0</v>
      </c>
    </row>
    <row r="98" spans="1:6" ht="71.25" customHeight="1" x14ac:dyDescent="0.2">
      <c r="A98" s="329" t="s">
        <v>513</v>
      </c>
      <c r="B98" s="328" t="s">
        <v>512</v>
      </c>
      <c r="C98" s="316" t="s">
        <v>159</v>
      </c>
      <c r="D98" s="381">
        <v>3</v>
      </c>
      <c r="E98" s="381"/>
      <c r="F98" s="381">
        <f t="shared" si="0"/>
        <v>0</v>
      </c>
    </row>
    <row r="99" spans="1:6" ht="38.25" x14ac:dyDescent="0.2">
      <c r="A99" s="329" t="s">
        <v>511</v>
      </c>
      <c r="B99" s="342" t="s">
        <v>510</v>
      </c>
      <c r="C99" s="316" t="s">
        <v>12</v>
      </c>
      <c r="D99" s="315">
        <v>5</v>
      </c>
      <c r="E99" s="380"/>
      <c r="F99" s="379">
        <f t="shared" si="0"/>
        <v>0</v>
      </c>
    </row>
    <row r="100" spans="1:6" ht="25.5" x14ac:dyDescent="0.2">
      <c r="A100" s="329" t="s">
        <v>509</v>
      </c>
      <c r="B100" s="328" t="s">
        <v>508</v>
      </c>
      <c r="C100" s="316" t="s">
        <v>159</v>
      </c>
      <c r="D100" s="315">
        <v>40</v>
      </c>
      <c r="E100" s="343"/>
      <c r="F100" s="313">
        <f t="shared" si="0"/>
        <v>0</v>
      </c>
    </row>
    <row r="101" spans="1:6" ht="76.5" x14ac:dyDescent="0.2">
      <c r="A101" s="329" t="s">
        <v>507</v>
      </c>
      <c r="B101" s="328" t="s">
        <v>128</v>
      </c>
      <c r="C101" s="316"/>
      <c r="D101" s="315"/>
      <c r="E101" s="343"/>
      <c r="F101" s="313">
        <f>SUM(F77:F100)*0.1</f>
        <v>0</v>
      </c>
    </row>
    <row r="102" spans="1:6" s="319" customFormat="1" x14ac:dyDescent="0.2">
      <c r="A102" s="367"/>
      <c r="B102" s="327" t="s">
        <v>506</v>
      </c>
      <c r="C102" s="323"/>
      <c r="D102" s="322"/>
      <c r="E102" s="343" t="s">
        <v>21</v>
      </c>
      <c r="F102" s="320">
        <f>SUM(F77:F101)</f>
        <v>0</v>
      </c>
    </row>
    <row r="103" spans="1:6" s="319" customFormat="1" x14ac:dyDescent="0.2">
      <c r="A103" s="367"/>
      <c r="B103" s="327"/>
      <c r="C103" s="323"/>
      <c r="D103" s="322"/>
      <c r="E103" s="343"/>
      <c r="F103" s="320"/>
    </row>
    <row r="104" spans="1:6" s="319" customFormat="1" x14ac:dyDescent="0.2">
      <c r="A104" s="367"/>
      <c r="B104" s="327"/>
      <c r="C104" s="323"/>
      <c r="D104" s="322"/>
      <c r="E104" s="343"/>
      <c r="F104" s="320"/>
    </row>
    <row r="105" spans="1:6" s="319" customFormat="1" ht="15.75" x14ac:dyDescent="0.2">
      <c r="A105" s="376" t="s">
        <v>505</v>
      </c>
      <c r="B105" s="327"/>
      <c r="C105" s="323"/>
      <c r="D105" s="322"/>
      <c r="E105" s="343"/>
      <c r="F105" s="320"/>
    </row>
    <row r="106" spans="1:6" s="319" customFormat="1" x14ac:dyDescent="0.2">
      <c r="A106" s="367"/>
      <c r="B106" s="327"/>
      <c r="C106" s="323"/>
      <c r="D106" s="322"/>
      <c r="E106" s="343"/>
      <c r="F106" s="320"/>
    </row>
    <row r="107" spans="1:6" s="319" customFormat="1" ht="69" customHeight="1" x14ac:dyDescent="0.2">
      <c r="A107" s="329" t="s">
        <v>212</v>
      </c>
      <c r="B107" s="328" t="s">
        <v>504</v>
      </c>
      <c r="C107" s="316" t="s">
        <v>12</v>
      </c>
      <c r="D107" s="315">
        <v>1</v>
      </c>
      <c r="E107" s="343"/>
      <c r="F107" s="313">
        <f t="shared" ref="F107:F119" si="1">D107*E107</f>
        <v>0</v>
      </c>
    </row>
    <row r="108" spans="1:6" s="319" customFormat="1" ht="72.75" customHeight="1" x14ac:dyDescent="0.2">
      <c r="A108" s="329" t="s">
        <v>210</v>
      </c>
      <c r="B108" s="328" t="s">
        <v>503</v>
      </c>
      <c r="C108" s="316" t="s">
        <v>163</v>
      </c>
      <c r="D108" s="315">
        <v>0.7</v>
      </c>
      <c r="E108" s="343"/>
      <c r="F108" s="313">
        <f t="shared" si="1"/>
        <v>0</v>
      </c>
    </row>
    <row r="109" spans="1:6" s="319" customFormat="1" ht="81.75" customHeight="1" x14ac:dyDescent="0.2">
      <c r="A109" s="329" t="s">
        <v>208</v>
      </c>
      <c r="B109" s="328" t="s">
        <v>502</v>
      </c>
      <c r="C109" s="316" t="s">
        <v>159</v>
      </c>
      <c r="D109" s="315">
        <v>1.55</v>
      </c>
      <c r="E109" s="343"/>
      <c r="F109" s="313">
        <f t="shared" si="1"/>
        <v>0</v>
      </c>
    </row>
    <row r="110" spans="1:6" s="378" customFormat="1" ht="63.75" x14ac:dyDescent="0.2">
      <c r="A110" s="341" t="s">
        <v>206</v>
      </c>
      <c r="B110" s="342" t="s">
        <v>501</v>
      </c>
      <c r="C110" s="339" t="s">
        <v>163</v>
      </c>
      <c r="D110" s="338">
        <v>0.7</v>
      </c>
      <c r="E110" s="343"/>
      <c r="F110" s="314">
        <f t="shared" si="1"/>
        <v>0</v>
      </c>
    </row>
    <row r="111" spans="1:6" s="378" customFormat="1" ht="65.25" customHeight="1" x14ac:dyDescent="0.2">
      <c r="A111" s="341" t="s">
        <v>204</v>
      </c>
      <c r="B111" s="342" t="s">
        <v>500</v>
      </c>
      <c r="C111" s="339" t="s">
        <v>163</v>
      </c>
      <c r="D111" s="338">
        <v>10</v>
      </c>
      <c r="E111" s="343"/>
      <c r="F111" s="314">
        <f t="shared" si="1"/>
        <v>0</v>
      </c>
    </row>
    <row r="112" spans="1:6" s="378" customFormat="1" ht="63.75" x14ac:dyDescent="0.2">
      <c r="A112" s="341" t="s">
        <v>202</v>
      </c>
      <c r="B112" s="342" t="s">
        <v>499</v>
      </c>
      <c r="C112" s="339" t="s">
        <v>163</v>
      </c>
      <c r="D112" s="338">
        <v>0.6</v>
      </c>
      <c r="E112" s="343"/>
      <c r="F112" s="314">
        <f t="shared" si="1"/>
        <v>0</v>
      </c>
    </row>
    <row r="113" spans="1:6" s="378" customFormat="1" ht="51" x14ac:dyDescent="0.2">
      <c r="A113" s="341" t="s">
        <v>200</v>
      </c>
      <c r="B113" s="342" t="s">
        <v>498</v>
      </c>
      <c r="C113" s="339" t="s">
        <v>163</v>
      </c>
      <c r="D113" s="338">
        <v>0.2</v>
      </c>
      <c r="E113" s="343"/>
      <c r="F113" s="314">
        <f t="shared" si="1"/>
        <v>0</v>
      </c>
    </row>
    <row r="114" spans="1:6" s="319" customFormat="1" ht="63.75" x14ac:dyDescent="0.2">
      <c r="A114" s="329" t="s">
        <v>197</v>
      </c>
      <c r="B114" s="328" t="s">
        <v>497</v>
      </c>
      <c r="C114" s="316" t="s">
        <v>494</v>
      </c>
      <c r="D114" s="377">
        <v>470</v>
      </c>
      <c r="E114" s="343"/>
      <c r="F114" s="313">
        <f t="shared" si="1"/>
        <v>0</v>
      </c>
    </row>
    <row r="115" spans="1:6" s="319" customFormat="1" ht="63.75" x14ac:dyDescent="0.2">
      <c r="A115" s="329" t="s">
        <v>189</v>
      </c>
      <c r="B115" s="328" t="s">
        <v>496</v>
      </c>
      <c r="C115" s="316" t="s">
        <v>494</v>
      </c>
      <c r="D115" s="377">
        <v>33</v>
      </c>
      <c r="E115" s="343"/>
      <c r="F115" s="313">
        <f t="shared" si="1"/>
        <v>0</v>
      </c>
    </row>
    <row r="116" spans="1:6" s="319" customFormat="1" ht="38.25" x14ac:dyDescent="0.2">
      <c r="A116" s="329" t="s">
        <v>187</v>
      </c>
      <c r="B116" s="328" t="s">
        <v>495</v>
      </c>
      <c r="C116" s="316" t="s">
        <v>494</v>
      </c>
      <c r="D116" s="377">
        <v>743</v>
      </c>
      <c r="E116" s="343"/>
      <c r="F116" s="313">
        <f t="shared" si="1"/>
        <v>0</v>
      </c>
    </row>
    <row r="117" spans="1:6" s="319" customFormat="1" ht="63.75" x14ac:dyDescent="0.2">
      <c r="A117" s="329" t="s">
        <v>185</v>
      </c>
      <c r="B117" s="328" t="s">
        <v>493</v>
      </c>
      <c r="C117" s="316" t="s">
        <v>9</v>
      </c>
      <c r="D117" s="315">
        <v>9.8000000000000007</v>
      </c>
      <c r="E117" s="343"/>
      <c r="F117" s="313">
        <f t="shared" si="1"/>
        <v>0</v>
      </c>
    </row>
    <row r="118" spans="1:6" s="319" customFormat="1" ht="51" x14ac:dyDescent="0.2">
      <c r="A118" s="329" t="s">
        <v>183</v>
      </c>
      <c r="B118" s="328" t="s">
        <v>492</v>
      </c>
      <c r="C118" s="316" t="s">
        <v>9</v>
      </c>
      <c r="D118" s="315">
        <v>3</v>
      </c>
      <c r="E118" s="343"/>
      <c r="F118" s="313">
        <f t="shared" si="1"/>
        <v>0</v>
      </c>
    </row>
    <row r="119" spans="1:6" s="319" customFormat="1" ht="94.5" customHeight="1" x14ac:dyDescent="0.2">
      <c r="A119" s="329" t="s">
        <v>181</v>
      </c>
      <c r="B119" s="328" t="s">
        <v>491</v>
      </c>
      <c r="C119" s="316" t="s">
        <v>12</v>
      </c>
      <c r="D119" s="315">
        <v>1</v>
      </c>
      <c r="E119" s="343"/>
      <c r="F119" s="313">
        <f t="shared" si="1"/>
        <v>0</v>
      </c>
    </row>
    <row r="120" spans="1:6" s="319" customFormat="1" ht="76.5" x14ac:dyDescent="0.2">
      <c r="A120" s="329" t="s">
        <v>179</v>
      </c>
      <c r="B120" s="328" t="s">
        <v>490</v>
      </c>
      <c r="C120" s="316"/>
      <c r="D120" s="315"/>
      <c r="E120" s="343"/>
      <c r="F120" s="313">
        <f>SUM(F107:F119)*0.1</f>
        <v>0</v>
      </c>
    </row>
    <row r="121" spans="1:6" s="319" customFormat="1" x14ac:dyDescent="0.2">
      <c r="A121" s="367"/>
      <c r="B121" s="328"/>
      <c r="C121" s="316"/>
      <c r="D121" s="315"/>
      <c r="E121" s="343" t="s">
        <v>4</v>
      </c>
      <c r="F121" s="313"/>
    </row>
    <row r="122" spans="1:6" s="319" customFormat="1" x14ac:dyDescent="0.2">
      <c r="A122" s="367"/>
      <c r="B122" s="327" t="s">
        <v>489</v>
      </c>
      <c r="C122" s="323"/>
      <c r="D122" s="322"/>
      <c r="E122" s="343" t="s">
        <v>21</v>
      </c>
      <c r="F122" s="320">
        <f>SUM(F107:F121)</f>
        <v>0</v>
      </c>
    </row>
    <row r="123" spans="1:6" s="319" customFormat="1" x14ac:dyDescent="0.2">
      <c r="A123" s="367"/>
      <c r="B123" s="327"/>
      <c r="C123" s="323"/>
      <c r="D123" s="322"/>
      <c r="E123" s="343"/>
      <c r="F123" s="320"/>
    </row>
    <row r="124" spans="1:6" s="319" customFormat="1" x14ac:dyDescent="0.2">
      <c r="A124" s="367"/>
      <c r="B124" s="327"/>
      <c r="C124" s="323"/>
      <c r="D124" s="322"/>
      <c r="E124" s="343"/>
      <c r="F124" s="320"/>
    </row>
    <row r="125" spans="1:6" s="319" customFormat="1" ht="15.75" x14ac:dyDescent="0.2">
      <c r="A125" s="376" t="s">
        <v>488</v>
      </c>
      <c r="B125" s="327"/>
      <c r="C125" s="323"/>
      <c r="D125" s="322"/>
      <c r="E125" s="343"/>
      <c r="F125" s="320"/>
    </row>
    <row r="126" spans="1:6" s="319" customFormat="1" x14ac:dyDescent="0.2">
      <c r="A126" s="367"/>
      <c r="B126" s="327"/>
      <c r="C126" s="323"/>
      <c r="D126" s="322"/>
      <c r="E126" s="343"/>
      <c r="F126" s="320"/>
    </row>
    <row r="127" spans="1:6" s="319" customFormat="1" ht="57.75" customHeight="1" x14ac:dyDescent="0.2">
      <c r="A127" s="329" t="s">
        <v>487</v>
      </c>
      <c r="B127" s="328" t="s">
        <v>486</v>
      </c>
      <c r="C127" s="316" t="s">
        <v>159</v>
      </c>
      <c r="D127" s="315">
        <v>21</v>
      </c>
      <c r="E127" s="314"/>
      <c r="F127" s="313">
        <f t="shared" ref="F127:F134" si="2">D127*E127</f>
        <v>0</v>
      </c>
    </row>
    <row r="128" spans="1:6" s="319" customFormat="1" ht="38.25" x14ac:dyDescent="0.2">
      <c r="A128" s="329" t="s">
        <v>485</v>
      </c>
      <c r="B128" s="328" t="s">
        <v>484</v>
      </c>
      <c r="C128" s="316" t="s">
        <v>159</v>
      </c>
      <c r="D128" s="315">
        <v>21</v>
      </c>
      <c r="E128" s="314"/>
      <c r="F128" s="313">
        <f t="shared" si="2"/>
        <v>0</v>
      </c>
    </row>
    <row r="129" spans="1:6" s="319" customFormat="1" ht="63.75" x14ac:dyDescent="0.2">
      <c r="A129" s="329" t="s">
        <v>483</v>
      </c>
      <c r="B129" s="328" t="s">
        <v>482</v>
      </c>
      <c r="C129" s="316" t="s">
        <v>159</v>
      </c>
      <c r="D129" s="315">
        <v>37</v>
      </c>
      <c r="E129" s="314"/>
      <c r="F129" s="313">
        <f t="shared" si="2"/>
        <v>0</v>
      </c>
    </row>
    <row r="130" spans="1:6" s="319" customFormat="1" ht="52.5" customHeight="1" x14ac:dyDescent="0.2">
      <c r="A130" s="329" t="s">
        <v>120</v>
      </c>
      <c r="B130" s="328" t="s">
        <v>481</v>
      </c>
      <c r="C130" s="316" t="s">
        <v>159</v>
      </c>
      <c r="D130" s="315">
        <v>11</v>
      </c>
      <c r="E130" s="314"/>
      <c r="F130" s="313">
        <f t="shared" si="2"/>
        <v>0</v>
      </c>
    </row>
    <row r="131" spans="1:6" s="319" customFormat="1" ht="54.75" customHeight="1" x14ac:dyDescent="0.2">
      <c r="A131" s="329" t="s">
        <v>118</v>
      </c>
      <c r="B131" s="328" t="s">
        <v>480</v>
      </c>
      <c r="C131" s="316" t="s">
        <v>159</v>
      </c>
      <c r="D131" s="315">
        <v>37</v>
      </c>
      <c r="E131" s="314"/>
      <c r="F131" s="313">
        <f t="shared" si="2"/>
        <v>0</v>
      </c>
    </row>
    <row r="132" spans="1:6" s="319" customFormat="1" ht="43.5" customHeight="1" x14ac:dyDescent="0.2">
      <c r="A132" s="329" t="s">
        <v>116</v>
      </c>
      <c r="B132" s="328" t="s">
        <v>479</v>
      </c>
      <c r="C132" s="316" t="s">
        <v>159</v>
      </c>
      <c r="D132" s="315">
        <v>11</v>
      </c>
      <c r="E132" s="314"/>
      <c r="F132" s="313">
        <f t="shared" si="2"/>
        <v>0</v>
      </c>
    </row>
    <row r="133" spans="1:6" s="319" customFormat="1" ht="47.25" customHeight="1" x14ac:dyDescent="0.2">
      <c r="A133" s="329" t="s">
        <v>114</v>
      </c>
      <c r="B133" s="373" t="s">
        <v>478</v>
      </c>
      <c r="C133" s="316" t="s">
        <v>159</v>
      </c>
      <c r="D133" s="315">
        <v>5</v>
      </c>
      <c r="E133" s="343"/>
      <c r="F133" s="313">
        <f t="shared" si="2"/>
        <v>0</v>
      </c>
    </row>
    <row r="134" spans="1:6" s="319" customFormat="1" ht="34.5" customHeight="1" x14ac:dyDescent="0.2">
      <c r="A134" s="329" t="s">
        <v>112</v>
      </c>
      <c r="B134" s="328" t="s">
        <v>477</v>
      </c>
      <c r="C134" s="316" t="s">
        <v>12</v>
      </c>
      <c r="D134" s="315">
        <v>1</v>
      </c>
      <c r="E134" s="314"/>
      <c r="F134" s="313">
        <f t="shared" si="2"/>
        <v>0</v>
      </c>
    </row>
    <row r="135" spans="1:6" s="319" customFormat="1" ht="76.5" x14ac:dyDescent="0.2">
      <c r="A135" s="329" t="s">
        <v>110</v>
      </c>
      <c r="B135" s="328" t="s">
        <v>476</v>
      </c>
      <c r="C135" s="316"/>
      <c r="D135" s="315"/>
      <c r="E135" s="343"/>
      <c r="F135" s="313">
        <f>SUM(F127:F134)*0.1</f>
        <v>0</v>
      </c>
    </row>
    <row r="136" spans="1:6" s="319" customFormat="1" x14ac:dyDescent="0.2">
      <c r="A136" s="367"/>
      <c r="B136" s="328"/>
      <c r="C136" s="316"/>
      <c r="D136" s="315"/>
      <c r="E136" s="343" t="s">
        <v>4</v>
      </c>
      <c r="F136" s="313"/>
    </row>
    <row r="137" spans="1:6" s="319" customFormat="1" x14ac:dyDescent="0.2">
      <c r="A137" s="367"/>
      <c r="B137" s="327" t="s">
        <v>475</v>
      </c>
      <c r="C137" s="323"/>
      <c r="D137" s="322"/>
      <c r="E137" s="343" t="s">
        <v>21</v>
      </c>
      <c r="F137" s="320">
        <f>SUM(F127:F136)</f>
        <v>0</v>
      </c>
    </row>
    <row r="138" spans="1:6" s="319" customFormat="1" x14ac:dyDescent="0.2">
      <c r="A138" s="367"/>
      <c r="B138" s="327"/>
      <c r="C138" s="323"/>
      <c r="D138" s="322"/>
      <c r="E138" s="343"/>
      <c r="F138" s="320"/>
    </row>
    <row r="139" spans="1:6" s="319" customFormat="1" ht="15.75" x14ac:dyDescent="0.2">
      <c r="A139" s="372" t="s">
        <v>474</v>
      </c>
      <c r="B139" s="327"/>
      <c r="C139" s="323"/>
      <c r="D139" s="322"/>
      <c r="E139" s="343"/>
      <c r="F139" s="320"/>
    </row>
    <row r="140" spans="1:6" s="319" customFormat="1" x14ac:dyDescent="0.2">
      <c r="A140" s="375" t="s">
        <v>473</v>
      </c>
      <c r="B140" s="327"/>
      <c r="C140" s="323"/>
      <c r="D140" s="322"/>
      <c r="E140" s="343"/>
      <c r="F140" s="320"/>
    </row>
    <row r="141" spans="1:6" s="319" customFormat="1" ht="25.5" x14ac:dyDescent="0.2">
      <c r="A141" s="370">
        <v>4.0999999999999996</v>
      </c>
      <c r="B141" s="328" t="s">
        <v>472</v>
      </c>
      <c r="C141" s="316" t="s">
        <v>159</v>
      </c>
      <c r="D141" s="315">
        <v>1</v>
      </c>
      <c r="E141" s="314"/>
      <c r="F141" s="313">
        <f t="shared" ref="F141:F150" si="3">D141*E141</f>
        <v>0</v>
      </c>
    </row>
    <row r="142" spans="1:6" s="319" customFormat="1" ht="25.5" x14ac:dyDescent="0.2">
      <c r="A142" s="370">
        <v>4.2</v>
      </c>
      <c r="B142" s="328" t="s">
        <v>471</v>
      </c>
      <c r="C142" s="316" t="s">
        <v>159</v>
      </c>
      <c r="D142" s="315">
        <v>2</v>
      </c>
      <c r="E142" s="314"/>
      <c r="F142" s="313">
        <f t="shared" si="3"/>
        <v>0</v>
      </c>
    </row>
    <row r="143" spans="1:6" s="319" customFormat="1" ht="25.5" x14ac:dyDescent="0.2">
      <c r="A143" s="370">
        <v>4.3</v>
      </c>
      <c r="B143" s="328" t="s">
        <v>470</v>
      </c>
      <c r="C143" s="316" t="s">
        <v>159</v>
      </c>
      <c r="D143" s="315">
        <v>1</v>
      </c>
      <c r="E143" s="314"/>
      <c r="F143" s="313">
        <f t="shared" si="3"/>
        <v>0</v>
      </c>
    </row>
    <row r="144" spans="1:6" s="319" customFormat="1" ht="51" x14ac:dyDescent="0.2">
      <c r="A144" s="370">
        <v>4.4000000000000004</v>
      </c>
      <c r="B144" s="328" t="s">
        <v>469</v>
      </c>
      <c r="C144" s="316" t="s">
        <v>159</v>
      </c>
      <c r="D144" s="315">
        <v>19</v>
      </c>
      <c r="E144" s="314"/>
      <c r="F144" s="313">
        <f t="shared" si="3"/>
        <v>0</v>
      </c>
    </row>
    <row r="145" spans="1:6" s="319" customFormat="1" ht="38.25" x14ac:dyDescent="0.2">
      <c r="A145" s="370">
        <v>4.5</v>
      </c>
      <c r="B145" s="328" t="s">
        <v>468</v>
      </c>
      <c r="C145" s="316" t="s">
        <v>159</v>
      </c>
      <c r="D145" s="315">
        <v>7.2</v>
      </c>
      <c r="E145" s="314"/>
      <c r="F145" s="313">
        <f t="shared" si="3"/>
        <v>0</v>
      </c>
    </row>
    <row r="146" spans="1:6" s="319" customFormat="1" ht="38.25" x14ac:dyDescent="0.2">
      <c r="A146" s="370">
        <v>4.5999999999999996</v>
      </c>
      <c r="B146" s="328" t="s">
        <v>467</v>
      </c>
      <c r="C146" s="316" t="s">
        <v>12</v>
      </c>
      <c r="D146" s="315">
        <v>1</v>
      </c>
      <c r="E146" s="314"/>
      <c r="F146" s="313">
        <f t="shared" si="3"/>
        <v>0</v>
      </c>
    </row>
    <row r="147" spans="1:6" s="319" customFormat="1" ht="38.25" x14ac:dyDescent="0.2">
      <c r="A147" s="370">
        <v>4.7</v>
      </c>
      <c r="B147" s="328" t="s">
        <v>466</v>
      </c>
      <c r="C147" s="316" t="s">
        <v>12</v>
      </c>
      <c r="D147" s="315">
        <v>3</v>
      </c>
      <c r="E147" s="314"/>
      <c r="F147" s="313">
        <f t="shared" si="3"/>
        <v>0</v>
      </c>
    </row>
    <row r="148" spans="1:6" s="319" customFormat="1" ht="38.25" x14ac:dyDescent="0.2">
      <c r="A148" s="370">
        <v>4.8</v>
      </c>
      <c r="B148" s="328" t="s">
        <v>465</v>
      </c>
      <c r="C148" s="316" t="s">
        <v>12</v>
      </c>
      <c r="D148" s="315">
        <v>1</v>
      </c>
      <c r="E148" s="314"/>
      <c r="F148" s="313">
        <f t="shared" si="3"/>
        <v>0</v>
      </c>
    </row>
    <row r="149" spans="1:6" s="319" customFormat="1" ht="25.5" x14ac:dyDescent="0.2">
      <c r="A149" s="370">
        <v>4.9000000000000004</v>
      </c>
      <c r="B149" s="328" t="s">
        <v>464</v>
      </c>
      <c r="C149" s="316" t="s">
        <v>12</v>
      </c>
      <c r="D149" s="315">
        <v>1</v>
      </c>
      <c r="E149" s="314"/>
      <c r="F149" s="313">
        <f t="shared" si="3"/>
        <v>0</v>
      </c>
    </row>
    <row r="150" spans="1:6" s="319" customFormat="1" ht="58.5" customHeight="1" x14ac:dyDescent="0.2">
      <c r="A150" s="374">
        <v>4.0999999999999996</v>
      </c>
      <c r="B150" s="373" t="s">
        <v>463</v>
      </c>
      <c r="C150" s="316" t="s">
        <v>12</v>
      </c>
      <c r="D150" s="315">
        <v>5</v>
      </c>
      <c r="E150" s="314"/>
      <c r="F150" s="313">
        <f t="shared" si="3"/>
        <v>0</v>
      </c>
    </row>
    <row r="151" spans="1:6" s="319" customFormat="1" ht="9" customHeight="1" x14ac:dyDescent="0.2">
      <c r="A151" s="370"/>
      <c r="B151" s="328"/>
      <c r="C151" s="316"/>
      <c r="D151" s="315"/>
      <c r="E151" s="314"/>
      <c r="F151" s="313"/>
    </row>
    <row r="152" spans="1:6" s="319" customFormat="1" ht="76.5" x14ac:dyDescent="0.2">
      <c r="A152" s="370">
        <v>4.1100000000000003</v>
      </c>
      <c r="B152" s="328" t="s">
        <v>462</v>
      </c>
      <c r="C152" s="316"/>
      <c r="D152" s="315"/>
      <c r="E152" s="314"/>
      <c r="F152" s="313">
        <f>SUM(F141:F151)*0.1</f>
        <v>0</v>
      </c>
    </row>
    <row r="153" spans="1:6" s="319" customFormat="1" x14ac:dyDescent="0.2">
      <c r="A153" s="369"/>
      <c r="B153" s="328"/>
      <c r="C153" s="316"/>
      <c r="D153" s="315"/>
      <c r="E153" s="314"/>
      <c r="F153" s="313"/>
    </row>
    <row r="154" spans="1:6" s="319" customFormat="1" x14ac:dyDescent="0.2">
      <c r="A154" s="368"/>
      <c r="B154" s="327" t="s">
        <v>461</v>
      </c>
      <c r="C154" s="323"/>
      <c r="D154" s="322"/>
      <c r="E154" s="321" t="s">
        <v>21</v>
      </c>
      <c r="F154" s="320">
        <f>SUM(F141:F153)</f>
        <v>0</v>
      </c>
    </row>
    <row r="155" spans="1:6" s="319" customFormat="1" x14ac:dyDescent="0.2">
      <c r="A155" s="367"/>
      <c r="B155" s="327"/>
      <c r="C155" s="323"/>
      <c r="D155" s="322"/>
      <c r="E155" s="343"/>
      <c r="F155" s="320"/>
    </row>
    <row r="156" spans="1:6" s="319" customFormat="1" x14ac:dyDescent="0.2">
      <c r="A156" s="367"/>
      <c r="B156" s="327"/>
      <c r="C156" s="323"/>
      <c r="D156" s="322"/>
      <c r="E156" s="343"/>
      <c r="F156" s="320"/>
    </row>
    <row r="157" spans="1:6" s="319" customFormat="1" ht="15.75" x14ac:dyDescent="0.2">
      <c r="A157" s="372" t="s">
        <v>460</v>
      </c>
      <c r="B157" s="327"/>
      <c r="C157" s="323"/>
      <c r="D157" s="322"/>
      <c r="E157" s="343"/>
      <c r="F157" s="320"/>
    </row>
    <row r="158" spans="1:6" s="319" customFormat="1" x14ac:dyDescent="0.2">
      <c r="A158" s="367"/>
      <c r="B158" s="327"/>
      <c r="C158" s="323"/>
      <c r="D158" s="322"/>
      <c r="E158" s="343"/>
      <c r="F158" s="320"/>
    </row>
    <row r="159" spans="1:6" s="319" customFormat="1" ht="63.75" x14ac:dyDescent="0.2">
      <c r="A159" s="370">
        <v>5.0999999999999996</v>
      </c>
      <c r="B159" s="328" t="s">
        <v>459</v>
      </c>
      <c r="C159" s="316" t="s">
        <v>12</v>
      </c>
      <c r="D159" s="315">
        <v>1</v>
      </c>
      <c r="E159" s="343"/>
      <c r="F159" s="313">
        <f>D159*E159</f>
        <v>0</v>
      </c>
    </row>
    <row r="160" spans="1:6" s="319" customFormat="1" ht="108" customHeight="1" x14ac:dyDescent="0.2">
      <c r="A160" s="329" t="s">
        <v>458</v>
      </c>
      <c r="B160" s="328" t="s">
        <v>457</v>
      </c>
      <c r="C160" s="316" t="s">
        <v>12</v>
      </c>
      <c r="D160" s="315">
        <v>1</v>
      </c>
      <c r="E160" s="314"/>
      <c r="F160" s="313">
        <f>D160*E160</f>
        <v>0</v>
      </c>
    </row>
    <row r="161" spans="1:6" s="319" customFormat="1" ht="38.25" x14ac:dyDescent="0.2">
      <c r="A161" s="370" t="s">
        <v>4</v>
      </c>
      <c r="B161" s="371" t="s">
        <v>456</v>
      </c>
      <c r="C161" s="316"/>
      <c r="D161" s="315"/>
      <c r="E161" s="343"/>
      <c r="F161" s="313"/>
    </row>
    <row r="162" spans="1:6" s="319" customFormat="1" ht="79.5" customHeight="1" x14ac:dyDescent="0.2">
      <c r="A162" s="370">
        <v>5.3</v>
      </c>
      <c r="B162" s="328" t="s">
        <v>455</v>
      </c>
      <c r="C162" s="316" t="s">
        <v>12</v>
      </c>
      <c r="D162" s="315">
        <v>1</v>
      </c>
      <c r="E162" s="343"/>
      <c r="F162" s="313">
        <f>D162*E162</f>
        <v>0</v>
      </c>
    </row>
    <row r="163" spans="1:6" s="319" customFormat="1" ht="47.25" customHeight="1" x14ac:dyDescent="0.2">
      <c r="A163" s="370">
        <v>5.4</v>
      </c>
      <c r="B163" s="328" t="s">
        <v>454</v>
      </c>
      <c r="C163" s="316" t="s">
        <v>159</v>
      </c>
      <c r="D163" s="315">
        <v>10</v>
      </c>
      <c r="E163" s="314"/>
      <c r="F163" s="313">
        <f>D163*E163</f>
        <v>0</v>
      </c>
    </row>
    <row r="164" spans="1:6" s="319" customFormat="1" ht="76.5" x14ac:dyDescent="0.2">
      <c r="A164" s="329" t="s">
        <v>453</v>
      </c>
      <c r="B164" s="328" t="s">
        <v>452</v>
      </c>
      <c r="C164" s="316"/>
      <c r="D164" s="315"/>
      <c r="E164" s="314"/>
      <c r="F164" s="313">
        <f>SUM(F159:F163)*0.1</f>
        <v>0</v>
      </c>
    </row>
    <row r="165" spans="1:6" s="319" customFormat="1" x14ac:dyDescent="0.2">
      <c r="A165" s="369"/>
      <c r="B165" s="328"/>
      <c r="C165" s="316"/>
      <c r="D165" s="315"/>
      <c r="E165" s="314"/>
      <c r="F165" s="313"/>
    </row>
    <row r="166" spans="1:6" s="319" customFormat="1" x14ac:dyDescent="0.2">
      <c r="A166" s="368"/>
      <c r="B166" s="327" t="s">
        <v>451</v>
      </c>
      <c r="C166" s="323"/>
      <c r="D166" s="322"/>
      <c r="E166" s="321" t="s">
        <v>21</v>
      </c>
      <c r="F166" s="320">
        <f>SUM(F159:F165)</f>
        <v>0</v>
      </c>
    </row>
    <row r="167" spans="1:6" s="319" customFormat="1" x14ac:dyDescent="0.2">
      <c r="A167" s="367"/>
      <c r="B167" s="327"/>
      <c r="C167" s="323"/>
      <c r="D167" s="322"/>
      <c r="E167" s="343"/>
      <c r="F167" s="320"/>
    </row>
    <row r="168" spans="1:6" s="364" customFormat="1" ht="15.75" x14ac:dyDescent="0.25">
      <c r="A168" s="366" t="s">
        <v>450</v>
      </c>
      <c r="B168" s="365"/>
      <c r="C168" s="361"/>
      <c r="D168" s="360"/>
      <c r="E168" s="343" t="s">
        <v>4</v>
      </c>
      <c r="F168" s="359"/>
    </row>
    <row r="169" spans="1:6" x14ac:dyDescent="0.2">
      <c r="A169" s="318"/>
      <c r="B169" s="328"/>
      <c r="C169" s="316"/>
      <c r="D169" s="315"/>
      <c r="E169" s="343" t="s">
        <v>4</v>
      </c>
      <c r="F169" s="313"/>
    </row>
    <row r="170" spans="1:6" ht="66" customHeight="1" x14ac:dyDescent="0.2">
      <c r="A170" s="329">
        <v>6.1</v>
      </c>
      <c r="B170" s="328" t="s">
        <v>125</v>
      </c>
      <c r="C170" s="316"/>
      <c r="D170" s="315"/>
      <c r="E170" s="343"/>
      <c r="F170" s="313"/>
    </row>
    <row r="171" spans="1:6" x14ac:dyDescent="0.2">
      <c r="A171" s="329" t="s">
        <v>4</v>
      </c>
      <c r="B171" s="328" t="s">
        <v>449</v>
      </c>
      <c r="C171" s="316"/>
      <c r="D171" s="315"/>
      <c r="E171" s="343"/>
      <c r="F171" s="313">
        <f>E171</f>
        <v>0</v>
      </c>
    </row>
    <row r="172" spans="1:6" x14ac:dyDescent="0.2">
      <c r="A172" s="329" t="s">
        <v>4</v>
      </c>
      <c r="B172" s="328" t="s">
        <v>448</v>
      </c>
      <c r="C172" s="316"/>
      <c r="D172" s="315"/>
      <c r="E172" s="343"/>
      <c r="F172" s="313">
        <f>E172</f>
        <v>0</v>
      </c>
    </row>
    <row r="173" spans="1:6" ht="63.75" x14ac:dyDescent="0.2">
      <c r="A173" s="329">
        <v>6.2</v>
      </c>
      <c r="B173" s="328" t="s">
        <v>447</v>
      </c>
      <c r="C173" s="316" t="s">
        <v>12</v>
      </c>
      <c r="D173" s="315">
        <v>111</v>
      </c>
      <c r="E173" s="343"/>
      <c r="F173" s="313">
        <f>D173*E173</f>
        <v>0</v>
      </c>
    </row>
    <row r="174" spans="1:6" ht="29.25" customHeight="1" x14ac:dyDescent="0.2">
      <c r="A174" s="329">
        <v>6.3</v>
      </c>
      <c r="B174" s="328" t="s">
        <v>446</v>
      </c>
      <c r="C174" s="316" t="s">
        <v>12</v>
      </c>
      <c r="D174" s="315">
        <v>2</v>
      </c>
      <c r="E174" s="343"/>
      <c r="F174" s="313">
        <f>D174*E174</f>
        <v>0</v>
      </c>
    </row>
    <row r="175" spans="1:6" ht="29.25" customHeight="1" x14ac:dyDescent="0.2">
      <c r="A175" s="329" t="s">
        <v>445</v>
      </c>
      <c r="B175" s="328" t="s">
        <v>444</v>
      </c>
      <c r="C175" s="316" t="s">
        <v>12</v>
      </c>
      <c r="D175" s="315">
        <v>1</v>
      </c>
      <c r="E175" s="343"/>
      <c r="F175" s="313">
        <f>D175*E175</f>
        <v>0</v>
      </c>
    </row>
    <row r="176" spans="1:6" ht="69.75" customHeight="1" x14ac:dyDescent="0.2">
      <c r="A176" s="341" t="s">
        <v>443</v>
      </c>
      <c r="B176" s="342" t="s">
        <v>442</v>
      </c>
      <c r="C176" s="339" t="s">
        <v>12</v>
      </c>
      <c r="D176" s="338">
        <v>78</v>
      </c>
      <c r="E176" s="314"/>
      <c r="F176" s="314">
        <f>D176*E176</f>
        <v>0</v>
      </c>
    </row>
    <row r="177" spans="1:6" ht="188.25" customHeight="1" x14ac:dyDescent="0.2">
      <c r="A177" s="345"/>
      <c r="B177" s="342" t="s">
        <v>441</v>
      </c>
      <c r="C177" s="339"/>
      <c r="D177" s="338"/>
      <c r="E177" s="314"/>
      <c r="F177" s="314"/>
    </row>
    <row r="178" spans="1:6" s="331" customFormat="1" ht="25.5" x14ac:dyDescent="0.2">
      <c r="A178" s="341" t="s">
        <v>440</v>
      </c>
      <c r="B178" s="342" t="s">
        <v>439</v>
      </c>
      <c r="C178" s="339" t="s">
        <v>12</v>
      </c>
      <c r="D178" s="338">
        <v>3</v>
      </c>
      <c r="E178" s="343"/>
      <c r="F178" s="314">
        <f t="shared" ref="F178:F192" si="4">D178*E178</f>
        <v>0</v>
      </c>
    </row>
    <row r="179" spans="1:6" s="331" customFormat="1" ht="25.5" x14ac:dyDescent="0.2">
      <c r="A179" s="341" t="s">
        <v>438</v>
      </c>
      <c r="B179" s="342" t="s">
        <v>437</v>
      </c>
      <c r="C179" s="339" t="s">
        <v>12</v>
      </c>
      <c r="D179" s="338">
        <v>1</v>
      </c>
      <c r="E179" s="343"/>
      <c r="F179" s="314">
        <f t="shared" si="4"/>
        <v>0</v>
      </c>
    </row>
    <row r="180" spans="1:6" s="331" customFormat="1" ht="25.5" x14ac:dyDescent="0.2">
      <c r="A180" s="341" t="s">
        <v>436</v>
      </c>
      <c r="B180" s="342" t="s">
        <v>435</v>
      </c>
      <c r="C180" s="339" t="s">
        <v>12</v>
      </c>
      <c r="D180" s="338">
        <v>1</v>
      </c>
      <c r="E180" s="343"/>
      <c r="F180" s="314">
        <f t="shared" si="4"/>
        <v>0</v>
      </c>
    </row>
    <row r="181" spans="1:6" s="331" customFormat="1" ht="25.5" x14ac:dyDescent="0.2">
      <c r="A181" s="341" t="s">
        <v>434</v>
      </c>
      <c r="B181" s="342" t="s">
        <v>433</v>
      </c>
      <c r="C181" s="339" t="s">
        <v>12</v>
      </c>
      <c r="D181" s="338">
        <v>1</v>
      </c>
      <c r="E181" s="343"/>
      <c r="F181" s="314">
        <f t="shared" si="4"/>
        <v>0</v>
      </c>
    </row>
    <row r="182" spans="1:6" s="331" customFormat="1" ht="25.5" x14ac:dyDescent="0.2">
      <c r="A182" s="341" t="s">
        <v>432</v>
      </c>
      <c r="B182" s="342" t="s">
        <v>431</v>
      </c>
      <c r="C182" s="339" t="s">
        <v>12</v>
      </c>
      <c r="D182" s="338">
        <v>2</v>
      </c>
      <c r="E182" s="343"/>
      <c r="F182" s="314">
        <f t="shared" si="4"/>
        <v>0</v>
      </c>
    </row>
    <row r="183" spans="1:6" s="331" customFormat="1" ht="25.5" x14ac:dyDescent="0.2">
      <c r="A183" s="341" t="s">
        <v>430</v>
      </c>
      <c r="B183" s="342" t="s">
        <v>429</v>
      </c>
      <c r="C183" s="339" t="s">
        <v>12</v>
      </c>
      <c r="D183" s="338">
        <v>2</v>
      </c>
      <c r="E183" s="343"/>
      <c r="F183" s="314">
        <f t="shared" si="4"/>
        <v>0</v>
      </c>
    </row>
    <row r="184" spans="1:6" s="331" customFormat="1" ht="25.5" x14ac:dyDescent="0.2">
      <c r="A184" s="341" t="s">
        <v>428</v>
      </c>
      <c r="B184" s="342" t="s">
        <v>427</v>
      </c>
      <c r="C184" s="339" t="s">
        <v>12</v>
      </c>
      <c r="D184" s="338">
        <v>2</v>
      </c>
      <c r="E184" s="343"/>
      <c r="F184" s="314">
        <f t="shared" si="4"/>
        <v>0</v>
      </c>
    </row>
    <row r="185" spans="1:6" s="331" customFormat="1" ht="38.25" x14ac:dyDescent="0.2">
      <c r="A185" s="341" t="s">
        <v>426</v>
      </c>
      <c r="B185" s="342" t="s">
        <v>425</v>
      </c>
      <c r="C185" s="339" t="s">
        <v>12</v>
      </c>
      <c r="D185" s="338">
        <v>1</v>
      </c>
      <c r="E185" s="343"/>
      <c r="F185" s="314">
        <f t="shared" si="4"/>
        <v>0</v>
      </c>
    </row>
    <row r="186" spans="1:6" s="331" customFormat="1" ht="51" x14ac:dyDescent="0.2">
      <c r="A186" s="341" t="s">
        <v>424</v>
      </c>
      <c r="B186" s="342" t="s">
        <v>423</v>
      </c>
      <c r="C186" s="339" t="s">
        <v>12</v>
      </c>
      <c r="D186" s="338">
        <v>1</v>
      </c>
      <c r="E186" s="343"/>
      <c r="F186" s="314">
        <f t="shared" si="4"/>
        <v>0</v>
      </c>
    </row>
    <row r="187" spans="1:6" s="331" customFormat="1" ht="25.5" x14ac:dyDescent="0.2">
      <c r="A187" s="341" t="s">
        <v>422</v>
      </c>
      <c r="B187" s="342" t="s">
        <v>421</v>
      </c>
      <c r="C187" s="339" t="s">
        <v>12</v>
      </c>
      <c r="D187" s="338">
        <v>1</v>
      </c>
      <c r="E187" s="343"/>
      <c r="F187" s="314">
        <f t="shared" si="4"/>
        <v>0</v>
      </c>
    </row>
    <row r="188" spans="1:6" s="331" customFormat="1" ht="25.5" x14ac:dyDescent="0.2">
      <c r="A188" s="341" t="s">
        <v>420</v>
      </c>
      <c r="B188" s="342" t="s">
        <v>419</v>
      </c>
      <c r="C188" s="339" t="s">
        <v>12</v>
      </c>
      <c r="D188" s="338">
        <v>1</v>
      </c>
      <c r="E188" s="343"/>
      <c r="F188" s="314">
        <f t="shared" si="4"/>
        <v>0</v>
      </c>
    </row>
    <row r="189" spans="1:6" s="331" customFormat="1" ht="25.5" x14ac:dyDescent="0.2">
      <c r="A189" s="341" t="s">
        <v>418</v>
      </c>
      <c r="B189" s="342" t="s">
        <v>417</v>
      </c>
      <c r="C189" s="339" t="s">
        <v>12</v>
      </c>
      <c r="D189" s="338">
        <v>1</v>
      </c>
      <c r="E189" s="343"/>
      <c r="F189" s="314">
        <f t="shared" si="4"/>
        <v>0</v>
      </c>
    </row>
    <row r="190" spans="1:6" s="331" customFormat="1" ht="25.5" x14ac:dyDescent="0.2">
      <c r="A190" s="341" t="s">
        <v>416</v>
      </c>
      <c r="B190" s="342" t="s">
        <v>415</v>
      </c>
      <c r="C190" s="339" t="s">
        <v>12</v>
      </c>
      <c r="D190" s="338">
        <v>2</v>
      </c>
      <c r="E190" s="343"/>
      <c r="F190" s="314">
        <f t="shared" si="4"/>
        <v>0</v>
      </c>
    </row>
    <row r="191" spans="1:6" s="331" customFormat="1" x14ac:dyDescent="0.2">
      <c r="A191" s="341" t="s">
        <v>414</v>
      </c>
      <c r="B191" s="342" t="s">
        <v>413</v>
      </c>
      <c r="C191" s="339" t="s">
        <v>12</v>
      </c>
      <c r="D191" s="338">
        <v>2</v>
      </c>
      <c r="E191" s="343"/>
      <c r="F191" s="314">
        <f t="shared" si="4"/>
        <v>0</v>
      </c>
    </row>
    <row r="192" spans="1:6" s="331" customFormat="1" ht="38.25" x14ac:dyDescent="0.2">
      <c r="A192" s="341" t="s">
        <v>412</v>
      </c>
      <c r="B192" s="342" t="s">
        <v>411</v>
      </c>
      <c r="C192" s="339" t="s">
        <v>12</v>
      </c>
      <c r="D192" s="338">
        <v>1</v>
      </c>
      <c r="E192" s="343"/>
      <c r="F192" s="314">
        <f t="shared" si="4"/>
        <v>0</v>
      </c>
    </row>
    <row r="193" spans="1:6" s="331" customFormat="1" x14ac:dyDescent="0.2">
      <c r="A193" s="341" t="s">
        <v>4</v>
      </c>
      <c r="B193" s="344" t="s">
        <v>410</v>
      </c>
      <c r="C193" s="339"/>
      <c r="D193" s="338"/>
      <c r="E193" s="343"/>
      <c r="F193" s="314"/>
    </row>
    <row r="194" spans="1:6" s="331" customFormat="1" ht="99.75" customHeight="1" x14ac:dyDescent="0.2">
      <c r="A194" s="341" t="s">
        <v>409</v>
      </c>
      <c r="B194" s="342" t="s">
        <v>408</v>
      </c>
      <c r="C194" s="339" t="s">
        <v>12</v>
      </c>
      <c r="D194" s="338">
        <v>2</v>
      </c>
      <c r="E194" s="343"/>
      <c r="F194" s="314">
        <f t="shared" ref="F194:F201" si="5">D194*E194</f>
        <v>0</v>
      </c>
    </row>
    <row r="195" spans="1:6" ht="31.5" customHeight="1" x14ac:dyDescent="0.2">
      <c r="A195" s="329" t="s">
        <v>407</v>
      </c>
      <c r="B195" s="342" t="s">
        <v>406</v>
      </c>
      <c r="C195" s="316" t="s">
        <v>12</v>
      </c>
      <c r="D195" s="315">
        <v>2</v>
      </c>
      <c r="E195" s="343"/>
      <c r="F195" s="313">
        <f t="shared" si="5"/>
        <v>0</v>
      </c>
    </row>
    <row r="196" spans="1:6" ht="31.5" customHeight="1" x14ac:dyDescent="0.2">
      <c r="A196" s="329" t="s">
        <v>405</v>
      </c>
      <c r="B196" s="342" t="s">
        <v>404</v>
      </c>
      <c r="C196" s="316" t="s">
        <v>12</v>
      </c>
      <c r="D196" s="315">
        <v>1</v>
      </c>
      <c r="E196" s="343"/>
      <c r="F196" s="313">
        <f t="shared" si="5"/>
        <v>0</v>
      </c>
    </row>
    <row r="197" spans="1:6" ht="30.75" customHeight="1" x14ac:dyDescent="0.2">
      <c r="A197" s="329" t="s">
        <v>403</v>
      </c>
      <c r="B197" s="342" t="s">
        <v>402</v>
      </c>
      <c r="C197" s="316" t="s">
        <v>12</v>
      </c>
      <c r="D197" s="315">
        <v>1</v>
      </c>
      <c r="E197" s="343"/>
      <c r="F197" s="313">
        <f t="shared" si="5"/>
        <v>0</v>
      </c>
    </row>
    <row r="198" spans="1:6" ht="45" customHeight="1" x14ac:dyDescent="0.2">
      <c r="A198" s="329" t="s">
        <v>401</v>
      </c>
      <c r="B198" s="342" t="s">
        <v>400</v>
      </c>
      <c r="C198" s="316" t="s">
        <v>12</v>
      </c>
      <c r="D198" s="315">
        <v>1</v>
      </c>
      <c r="E198" s="343"/>
      <c r="F198" s="313">
        <f t="shared" si="5"/>
        <v>0</v>
      </c>
    </row>
    <row r="199" spans="1:6" ht="45" customHeight="1" x14ac:dyDescent="0.2">
      <c r="A199" s="341" t="s">
        <v>399</v>
      </c>
      <c r="B199" s="342" t="s">
        <v>398</v>
      </c>
      <c r="C199" s="339" t="s">
        <v>12</v>
      </c>
      <c r="D199" s="338">
        <v>1</v>
      </c>
      <c r="E199" s="343"/>
      <c r="F199" s="314">
        <f t="shared" si="5"/>
        <v>0</v>
      </c>
    </row>
    <row r="200" spans="1:6" ht="38.25" x14ac:dyDescent="0.2">
      <c r="A200" s="329" t="s">
        <v>397</v>
      </c>
      <c r="B200" s="328" t="s">
        <v>396</v>
      </c>
      <c r="C200" s="316" t="s">
        <v>290</v>
      </c>
      <c r="D200" s="315">
        <v>1</v>
      </c>
      <c r="E200" s="343"/>
      <c r="F200" s="313">
        <f t="shared" si="5"/>
        <v>0</v>
      </c>
    </row>
    <row r="201" spans="1:6" ht="38.25" x14ac:dyDescent="0.2">
      <c r="A201" s="329" t="s">
        <v>395</v>
      </c>
      <c r="B201" s="328" t="s">
        <v>394</v>
      </c>
      <c r="C201" s="316" t="s">
        <v>12</v>
      </c>
      <c r="D201" s="315">
        <v>1</v>
      </c>
      <c r="E201" s="343"/>
      <c r="F201" s="313">
        <f t="shared" si="5"/>
        <v>0</v>
      </c>
    </row>
    <row r="202" spans="1:6" ht="76.5" x14ac:dyDescent="0.2">
      <c r="A202" s="329" t="s">
        <v>393</v>
      </c>
      <c r="B202" s="328" t="s">
        <v>392</v>
      </c>
      <c r="C202" s="316"/>
      <c r="D202" s="315"/>
      <c r="E202" s="343"/>
      <c r="F202" s="313">
        <f>SUM(F170:F201)*0.1</f>
        <v>0</v>
      </c>
    </row>
    <row r="203" spans="1:6" s="319" customFormat="1" x14ac:dyDescent="0.2">
      <c r="A203" s="318"/>
      <c r="B203" s="328"/>
      <c r="C203" s="316"/>
      <c r="D203" s="315"/>
      <c r="E203" s="343" t="s">
        <v>4</v>
      </c>
      <c r="F203" s="313"/>
    </row>
    <row r="204" spans="1:6" s="319" customFormat="1" x14ac:dyDescent="0.2">
      <c r="A204" s="325"/>
      <c r="B204" s="327" t="s">
        <v>90</v>
      </c>
      <c r="C204" s="323"/>
      <c r="D204" s="322"/>
      <c r="E204" s="343" t="s">
        <v>21</v>
      </c>
      <c r="F204" s="320">
        <f>SUM(F170:F203)</f>
        <v>0</v>
      </c>
    </row>
    <row r="205" spans="1:6" s="364" customFormat="1" ht="15.75" x14ac:dyDescent="0.25">
      <c r="A205" s="325"/>
      <c r="B205" s="327"/>
      <c r="C205" s="323"/>
      <c r="D205" s="322"/>
      <c r="E205" s="343"/>
      <c r="F205" s="320"/>
    </row>
    <row r="206" spans="1:6" s="319" customFormat="1" ht="15.75" x14ac:dyDescent="0.25">
      <c r="A206" s="363" t="s">
        <v>391</v>
      </c>
      <c r="B206" s="362"/>
      <c r="C206" s="361"/>
      <c r="D206" s="360"/>
      <c r="E206" s="343"/>
      <c r="F206" s="359"/>
    </row>
    <row r="207" spans="1:6" ht="33" x14ac:dyDescent="0.2">
      <c r="A207" s="358" t="s">
        <v>4</v>
      </c>
      <c r="B207" s="357" t="s">
        <v>390</v>
      </c>
      <c r="C207" s="316"/>
      <c r="D207" s="315"/>
      <c r="E207" s="343"/>
      <c r="F207" s="314"/>
    </row>
    <row r="208" spans="1:6" s="331" customFormat="1" ht="15" x14ac:dyDescent="0.2">
      <c r="A208" s="356" t="s">
        <v>4</v>
      </c>
      <c r="B208" s="355" t="s">
        <v>389</v>
      </c>
      <c r="C208" s="339"/>
      <c r="D208" s="338"/>
      <c r="E208" s="354"/>
      <c r="F208" s="314"/>
    </row>
    <row r="209" spans="1:6" s="331" customFormat="1" x14ac:dyDescent="0.2">
      <c r="A209" s="341" t="s">
        <v>388</v>
      </c>
      <c r="B209" s="342" t="s">
        <v>387</v>
      </c>
      <c r="C209" s="353" t="s">
        <v>12</v>
      </c>
      <c r="D209" s="352">
        <v>2</v>
      </c>
      <c r="E209" s="314"/>
      <c r="F209" s="313">
        <f>D209*E209</f>
        <v>0</v>
      </c>
    </row>
    <row r="210" spans="1:6" s="331" customFormat="1" x14ac:dyDescent="0.2">
      <c r="A210" s="341" t="s">
        <v>386</v>
      </c>
      <c r="B210" s="342" t="s">
        <v>385</v>
      </c>
      <c r="C210" s="353" t="s">
        <v>12</v>
      </c>
      <c r="D210" s="352">
        <v>1</v>
      </c>
      <c r="E210" s="314"/>
      <c r="F210" s="314">
        <f>D210*E210</f>
        <v>0</v>
      </c>
    </row>
    <row r="211" spans="1:6" s="331" customFormat="1" ht="25.5" x14ac:dyDescent="0.2">
      <c r="A211" s="341"/>
      <c r="B211" s="344" t="s">
        <v>384</v>
      </c>
      <c r="C211" s="339"/>
      <c r="D211" s="338"/>
      <c r="E211" s="343"/>
      <c r="F211" s="314"/>
    </row>
    <row r="212" spans="1:6" s="331" customFormat="1" ht="22.5" customHeight="1" x14ac:dyDescent="0.2">
      <c r="A212" s="341" t="s">
        <v>383</v>
      </c>
      <c r="B212" s="342" t="s">
        <v>382</v>
      </c>
      <c r="C212" s="339" t="s">
        <v>12</v>
      </c>
      <c r="D212" s="338">
        <v>2</v>
      </c>
      <c r="E212" s="314"/>
      <c r="F212" s="313">
        <f t="shared" ref="F212:F235" si="6">D212*E212</f>
        <v>0</v>
      </c>
    </row>
    <row r="213" spans="1:6" s="331" customFormat="1" ht="25.5" x14ac:dyDescent="0.2">
      <c r="A213" s="341" t="s">
        <v>381</v>
      </c>
      <c r="B213" s="342" t="s">
        <v>380</v>
      </c>
      <c r="C213" s="339" t="s">
        <v>12</v>
      </c>
      <c r="D213" s="338">
        <v>1</v>
      </c>
      <c r="E213" s="314"/>
      <c r="F213" s="314">
        <f t="shared" si="6"/>
        <v>0</v>
      </c>
    </row>
    <row r="214" spans="1:6" s="331" customFormat="1" ht="25.5" x14ac:dyDescent="0.2">
      <c r="A214" s="341" t="s">
        <v>379</v>
      </c>
      <c r="B214" s="342" t="s">
        <v>378</v>
      </c>
      <c r="C214" s="339" t="s">
        <v>12</v>
      </c>
      <c r="D214" s="338">
        <v>1</v>
      </c>
      <c r="E214" s="314"/>
      <c r="F214" s="314">
        <f t="shared" si="6"/>
        <v>0</v>
      </c>
    </row>
    <row r="215" spans="1:6" s="331" customFormat="1" ht="29.25" customHeight="1" x14ac:dyDescent="0.2">
      <c r="A215" s="341" t="s">
        <v>377</v>
      </c>
      <c r="B215" s="342" t="s">
        <v>376</v>
      </c>
      <c r="C215" s="339" t="s">
        <v>12</v>
      </c>
      <c r="D215" s="338">
        <v>1</v>
      </c>
      <c r="E215" s="314"/>
      <c r="F215" s="314">
        <f t="shared" si="6"/>
        <v>0</v>
      </c>
    </row>
    <row r="216" spans="1:6" s="331" customFormat="1" ht="50.25" customHeight="1" x14ac:dyDescent="0.2">
      <c r="A216" s="351" t="s">
        <v>375</v>
      </c>
      <c r="B216" s="350" t="s">
        <v>374</v>
      </c>
      <c r="C216" s="349" t="s">
        <v>12</v>
      </c>
      <c r="D216" s="349">
        <v>1</v>
      </c>
      <c r="E216" s="348"/>
      <c r="F216" s="347">
        <f t="shared" si="6"/>
        <v>0</v>
      </c>
    </row>
    <row r="217" spans="1:6" s="331" customFormat="1" ht="38.25" x14ac:dyDescent="0.2">
      <c r="A217" s="351" t="s">
        <v>373</v>
      </c>
      <c r="B217" s="350" t="s">
        <v>372</v>
      </c>
      <c r="C217" s="349" t="s">
        <v>12</v>
      </c>
      <c r="D217" s="349">
        <v>2</v>
      </c>
      <c r="E217" s="348"/>
      <c r="F217" s="347">
        <f t="shared" si="6"/>
        <v>0</v>
      </c>
    </row>
    <row r="218" spans="1:6" s="331" customFormat="1" ht="51" x14ac:dyDescent="0.2">
      <c r="A218" s="351" t="s">
        <v>371</v>
      </c>
      <c r="B218" s="350" t="s">
        <v>370</v>
      </c>
      <c r="C218" s="349" t="s">
        <v>12</v>
      </c>
      <c r="D218" s="349">
        <v>1</v>
      </c>
      <c r="E218" s="348"/>
      <c r="F218" s="347">
        <f t="shared" si="6"/>
        <v>0</v>
      </c>
    </row>
    <row r="219" spans="1:6" s="331" customFormat="1" ht="63.75" x14ac:dyDescent="0.2">
      <c r="A219" s="351" t="s">
        <v>369</v>
      </c>
      <c r="B219" s="350" t="s">
        <v>368</v>
      </c>
      <c r="C219" s="349" t="s">
        <v>12</v>
      </c>
      <c r="D219" s="349">
        <v>1</v>
      </c>
      <c r="E219" s="348"/>
      <c r="F219" s="347">
        <f t="shared" si="6"/>
        <v>0</v>
      </c>
    </row>
    <row r="220" spans="1:6" s="331" customFormat="1" ht="76.5" x14ac:dyDescent="0.2">
      <c r="A220" s="351" t="s">
        <v>367</v>
      </c>
      <c r="B220" s="350" t="s">
        <v>366</v>
      </c>
      <c r="C220" s="349" t="s">
        <v>12</v>
      </c>
      <c r="D220" s="349">
        <v>1</v>
      </c>
      <c r="E220" s="348"/>
      <c r="F220" s="347">
        <f t="shared" si="6"/>
        <v>0</v>
      </c>
    </row>
    <row r="221" spans="1:6" s="331" customFormat="1" ht="76.5" x14ac:dyDescent="0.2">
      <c r="A221" s="351" t="s">
        <v>365</v>
      </c>
      <c r="B221" s="350" t="s">
        <v>364</v>
      </c>
      <c r="C221" s="349" t="s">
        <v>12</v>
      </c>
      <c r="D221" s="349">
        <v>1</v>
      </c>
      <c r="E221" s="348"/>
      <c r="F221" s="347">
        <f t="shared" si="6"/>
        <v>0</v>
      </c>
    </row>
    <row r="222" spans="1:6" s="331" customFormat="1" ht="64.5" customHeight="1" x14ac:dyDescent="0.2">
      <c r="A222" s="351" t="s">
        <v>363</v>
      </c>
      <c r="B222" s="350" t="s">
        <v>362</v>
      </c>
      <c r="C222" s="349" t="s">
        <v>12</v>
      </c>
      <c r="D222" s="349">
        <v>1</v>
      </c>
      <c r="E222" s="348"/>
      <c r="F222" s="347">
        <f t="shared" si="6"/>
        <v>0</v>
      </c>
    </row>
    <row r="223" spans="1:6" s="331" customFormat="1" ht="37.5" customHeight="1" x14ac:dyDescent="0.2">
      <c r="A223" s="351" t="s">
        <v>361</v>
      </c>
      <c r="B223" s="350" t="s">
        <v>360</v>
      </c>
      <c r="C223" s="349" t="s">
        <v>12</v>
      </c>
      <c r="D223" s="349">
        <v>1</v>
      </c>
      <c r="E223" s="348"/>
      <c r="F223" s="347">
        <f t="shared" si="6"/>
        <v>0</v>
      </c>
    </row>
    <row r="224" spans="1:6" s="331" customFormat="1" ht="36" customHeight="1" x14ac:dyDescent="0.2">
      <c r="A224" s="351" t="s">
        <v>359</v>
      </c>
      <c r="B224" s="350" t="s">
        <v>358</v>
      </c>
      <c r="C224" s="349" t="s">
        <v>12</v>
      </c>
      <c r="D224" s="349">
        <v>1</v>
      </c>
      <c r="E224" s="348"/>
      <c r="F224" s="347">
        <f t="shared" si="6"/>
        <v>0</v>
      </c>
    </row>
    <row r="225" spans="1:6" s="331" customFormat="1" ht="79.5" customHeight="1" x14ac:dyDescent="0.2">
      <c r="A225" s="351" t="s">
        <v>357</v>
      </c>
      <c r="B225" s="350" t="s">
        <v>356</v>
      </c>
      <c r="C225" s="349" t="s">
        <v>12</v>
      </c>
      <c r="D225" s="349">
        <v>1</v>
      </c>
      <c r="E225" s="348"/>
      <c r="F225" s="347">
        <f t="shared" si="6"/>
        <v>0</v>
      </c>
    </row>
    <row r="226" spans="1:6" s="331" customFormat="1" ht="68.25" customHeight="1" x14ac:dyDescent="0.2">
      <c r="A226" s="351" t="s">
        <v>355</v>
      </c>
      <c r="B226" s="350" t="s">
        <v>354</v>
      </c>
      <c r="C226" s="349" t="s">
        <v>12</v>
      </c>
      <c r="D226" s="349">
        <v>1</v>
      </c>
      <c r="E226" s="348"/>
      <c r="F226" s="347">
        <f t="shared" si="6"/>
        <v>0</v>
      </c>
    </row>
    <row r="227" spans="1:6" s="331" customFormat="1" ht="48.75" customHeight="1" x14ac:dyDescent="0.2">
      <c r="A227" s="351" t="s">
        <v>353</v>
      </c>
      <c r="B227" s="350" t="s">
        <v>352</v>
      </c>
      <c r="C227" s="349" t="s">
        <v>12</v>
      </c>
      <c r="D227" s="349">
        <v>1</v>
      </c>
      <c r="E227" s="348"/>
      <c r="F227" s="347">
        <f t="shared" si="6"/>
        <v>0</v>
      </c>
    </row>
    <row r="228" spans="1:6" s="331" customFormat="1" ht="48.75" customHeight="1" x14ac:dyDescent="0.2">
      <c r="A228" s="351" t="s">
        <v>351</v>
      </c>
      <c r="B228" s="350" t="s">
        <v>350</v>
      </c>
      <c r="C228" s="349" t="s">
        <v>12</v>
      </c>
      <c r="D228" s="349">
        <v>1</v>
      </c>
      <c r="E228" s="348"/>
      <c r="F228" s="347">
        <f t="shared" si="6"/>
        <v>0</v>
      </c>
    </row>
    <row r="229" spans="1:6" s="331" customFormat="1" ht="22.5" customHeight="1" x14ac:dyDescent="0.2">
      <c r="A229" s="341" t="s">
        <v>349</v>
      </c>
      <c r="B229" s="342" t="s">
        <v>348</v>
      </c>
      <c r="C229" s="339" t="s">
        <v>12</v>
      </c>
      <c r="D229" s="338">
        <v>2</v>
      </c>
      <c r="E229" s="314"/>
      <c r="F229" s="314">
        <f t="shared" si="6"/>
        <v>0</v>
      </c>
    </row>
    <row r="230" spans="1:6" s="331" customFormat="1" ht="28.5" customHeight="1" x14ac:dyDescent="0.2">
      <c r="A230" s="351" t="s">
        <v>347</v>
      </c>
      <c r="B230" s="350" t="s">
        <v>346</v>
      </c>
      <c r="C230" s="349" t="s">
        <v>12</v>
      </c>
      <c r="D230" s="349">
        <v>1</v>
      </c>
      <c r="E230" s="348"/>
      <c r="F230" s="347">
        <f t="shared" si="6"/>
        <v>0</v>
      </c>
    </row>
    <row r="231" spans="1:6" s="331" customFormat="1" ht="28.5" customHeight="1" x14ac:dyDescent="0.2">
      <c r="A231" s="351" t="s">
        <v>345</v>
      </c>
      <c r="B231" s="350" t="s">
        <v>344</v>
      </c>
      <c r="C231" s="349" t="s">
        <v>12</v>
      </c>
      <c r="D231" s="349">
        <v>1</v>
      </c>
      <c r="E231" s="348"/>
      <c r="F231" s="347">
        <f t="shared" si="6"/>
        <v>0</v>
      </c>
    </row>
    <row r="232" spans="1:6" s="331" customFormat="1" ht="44.25" customHeight="1" x14ac:dyDescent="0.2">
      <c r="A232" s="351" t="s">
        <v>343</v>
      </c>
      <c r="B232" s="350" t="s">
        <v>342</v>
      </c>
      <c r="C232" s="349" t="s">
        <v>12</v>
      </c>
      <c r="D232" s="349">
        <v>1</v>
      </c>
      <c r="E232" s="348"/>
      <c r="F232" s="347">
        <f t="shared" si="6"/>
        <v>0</v>
      </c>
    </row>
    <row r="233" spans="1:6" s="331" customFormat="1" ht="52.5" customHeight="1" x14ac:dyDescent="0.2">
      <c r="A233" s="351" t="s">
        <v>341</v>
      </c>
      <c r="B233" s="350" t="s">
        <v>340</v>
      </c>
      <c r="C233" s="349" t="s">
        <v>12</v>
      </c>
      <c r="D233" s="349">
        <v>1</v>
      </c>
      <c r="E233" s="348"/>
      <c r="F233" s="347">
        <f t="shared" si="6"/>
        <v>0</v>
      </c>
    </row>
    <row r="234" spans="1:6" s="331" customFormat="1" ht="36.75" customHeight="1" x14ac:dyDescent="0.2">
      <c r="A234" s="351" t="s">
        <v>339</v>
      </c>
      <c r="B234" s="350" t="s">
        <v>338</v>
      </c>
      <c r="C234" s="349" t="s">
        <v>12</v>
      </c>
      <c r="D234" s="349">
        <v>1</v>
      </c>
      <c r="E234" s="348"/>
      <c r="F234" s="347">
        <f t="shared" si="6"/>
        <v>0</v>
      </c>
    </row>
    <row r="235" spans="1:6" s="331" customFormat="1" ht="36.75" customHeight="1" x14ac:dyDescent="0.2">
      <c r="A235" s="351" t="s">
        <v>337</v>
      </c>
      <c r="B235" s="350" t="s">
        <v>336</v>
      </c>
      <c r="C235" s="349" t="s">
        <v>12</v>
      </c>
      <c r="D235" s="349">
        <v>1</v>
      </c>
      <c r="E235" s="348"/>
      <c r="F235" s="347">
        <f t="shared" si="6"/>
        <v>0</v>
      </c>
    </row>
    <row r="236" spans="1:6" s="331" customFormat="1" x14ac:dyDescent="0.2">
      <c r="A236" s="341"/>
      <c r="B236" s="346" t="s">
        <v>335</v>
      </c>
      <c r="C236" s="339"/>
      <c r="D236" s="338"/>
      <c r="E236" s="343"/>
      <c r="F236" s="314"/>
    </row>
    <row r="237" spans="1:6" s="331" customFormat="1" x14ac:dyDescent="0.2">
      <c r="A237" s="341"/>
      <c r="B237" s="346" t="s">
        <v>334</v>
      </c>
      <c r="C237" s="339"/>
      <c r="D237" s="338"/>
      <c r="E237" s="343"/>
      <c r="F237" s="314"/>
    </row>
    <row r="238" spans="1:6" s="331" customFormat="1" x14ac:dyDescent="0.2">
      <c r="A238" s="341"/>
      <c r="B238" s="346" t="s">
        <v>333</v>
      </c>
      <c r="C238" s="339"/>
      <c r="D238" s="338"/>
      <c r="E238" s="343"/>
      <c r="F238" s="314"/>
    </row>
    <row r="239" spans="1:6" s="331" customFormat="1" x14ac:dyDescent="0.2">
      <c r="A239" s="341"/>
      <c r="B239" s="346" t="s">
        <v>332</v>
      </c>
      <c r="C239" s="339"/>
      <c r="D239" s="338"/>
      <c r="E239" s="343"/>
      <c r="F239" s="314"/>
    </row>
    <row r="240" spans="1:6" s="331" customFormat="1" x14ac:dyDescent="0.2">
      <c r="A240" s="341"/>
      <c r="B240" s="346" t="s">
        <v>331</v>
      </c>
      <c r="C240" s="339"/>
      <c r="D240" s="338"/>
      <c r="E240" s="343"/>
      <c r="F240" s="314"/>
    </row>
    <row r="241" spans="1:6" s="331" customFormat="1" x14ac:dyDescent="0.2">
      <c r="A241" s="341"/>
      <c r="B241" s="346" t="s">
        <v>330</v>
      </c>
      <c r="C241" s="339"/>
      <c r="D241" s="338"/>
      <c r="E241" s="343"/>
      <c r="F241" s="314"/>
    </row>
    <row r="242" spans="1:6" s="331" customFormat="1" x14ac:dyDescent="0.2">
      <c r="A242" s="341"/>
      <c r="B242" s="346" t="s">
        <v>329</v>
      </c>
      <c r="C242" s="339"/>
      <c r="D242" s="338"/>
      <c r="E242" s="343"/>
      <c r="F242" s="314"/>
    </row>
    <row r="243" spans="1:6" s="331" customFormat="1" ht="12" customHeight="1" x14ac:dyDescent="0.2">
      <c r="A243" s="341"/>
      <c r="B243" s="346"/>
      <c r="C243" s="339"/>
      <c r="D243" s="338"/>
      <c r="E243" s="343"/>
      <c r="F243" s="314"/>
    </row>
    <row r="244" spans="1:6" s="331" customFormat="1" x14ac:dyDescent="0.2">
      <c r="A244" s="345"/>
      <c r="B244" s="344" t="s">
        <v>328</v>
      </c>
      <c r="C244" s="339"/>
      <c r="D244" s="338"/>
      <c r="E244" s="343"/>
      <c r="F244" s="314"/>
    </row>
    <row r="245" spans="1:6" s="331" customFormat="1" ht="38.25" x14ac:dyDescent="0.2">
      <c r="A245" s="341" t="s">
        <v>327</v>
      </c>
      <c r="B245" s="342" t="s">
        <v>326</v>
      </c>
      <c r="C245" s="339" t="s">
        <v>12</v>
      </c>
      <c r="D245" s="338">
        <v>3</v>
      </c>
      <c r="E245" s="314"/>
      <c r="F245" s="314">
        <f t="shared" ref="F245:F261" si="7">D245*E245</f>
        <v>0</v>
      </c>
    </row>
    <row r="246" spans="1:6" s="331" customFormat="1" ht="38.25" x14ac:dyDescent="0.2">
      <c r="A246" s="341" t="s">
        <v>325</v>
      </c>
      <c r="B246" s="342" t="s">
        <v>324</v>
      </c>
      <c r="C246" s="339" t="s">
        <v>12</v>
      </c>
      <c r="D246" s="338">
        <v>1</v>
      </c>
      <c r="E246" s="314"/>
      <c r="F246" s="314">
        <f t="shared" si="7"/>
        <v>0</v>
      </c>
    </row>
    <row r="247" spans="1:6" s="331" customFormat="1" ht="38.25" x14ac:dyDescent="0.2">
      <c r="A247" s="341" t="s">
        <v>323</v>
      </c>
      <c r="B247" s="342" t="s">
        <v>322</v>
      </c>
      <c r="C247" s="339" t="s">
        <v>12</v>
      </c>
      <c r="D247" s="338">
        <v>1</v>
      </c>
      <c r="E247" s="314"/>
      <c r="F247" s="314">
        <f t="shared" si="7"/>
        <v>0</v>
      </c>
    </row>
    <row r="248" spans="1:6" s="331" customFormat="1" ht="38.25" x14ac:dyDescent="0.2">
      <c r="A248" s="341" t="s">
        <v>321</v>
      </c>
      <c r="B248" s="342" t="s">
        <v>320</v>
      </c>
      <c r="C248" s="339" t="s">
        <v>12</v>
      </c>
      <c r="D248" s="338">
        <v>2</v>
      </c>
      <c r="E248" s="314"/>
      <c r="F248" s="314">
        <f t="shared" si="7"/>
        <v>0</v>
      </c>
    </row>
    <row r="249" spans="1:6" s="331" customFormat="1" ht="25.5" x14ac:dyDescent="0.2">
      <c r="A249" s="341" t="s">
        <v>319</v>
      </c>
      <c r="B249" s="342" t="s">
        <v>318</v>
      </c>
      <c r="C249" s="339" t="s">
        <v>12</v>
      </c>
      <c r="D249" s="338">
        <v>1</v>
      </c>
      <c r="E249" s="314"/>
      <c r="F249" s="314">
        <f t="shared" si="7"/>
        <v>0</v>
      </c>
    </row>
    <row r="250" spans="1:6" s="331" customFormat="1" ht="25.5" x14ac:dyDescent="0.2">
      <c r="A250" s="341" t="s">
        <v>317</v>
      </c>
      <c r="B250" s="342" t="s">
        <v>316</v>
      </c>
      <c r="C250" s="339" t="s">
        <v>12</v>
      </c>
      <c r="D250" s="338">
        <v>2</v>
      </c>
      <c r="E250" s="314"/>
      <c r="F250" s="314">
        <f t="shared" si="7"/>
        <v>0</v>
      </c>
    </row>
    <row r="251" spans="1:6" s="331" customFormat="1" ht="25.5" x14ac:dyDescent="0.2">
      <c r="A251" s="341" t="s">
        <v>315</v>
      </c>
      <c r="B251" s="342" t="s">
        <v>314</v>
      </c>
      <c r="C251" s="339" t="s">
        <v>12</v>
      </c>
      <c r="D251" s="338">
        <v>2</v>
      </c>
      <c r="E251" s="314"/>
      <c r="F251" s="314">
        <f t="shared" si="7"/>
        <v>0</v>
      </c>
    </row>
    <row r="252" spans="1:6" s="331" customFormat="1" x14ac:dyDescent="0.2">
      <c r="A252" s="341" t="s">
        <v>313</v>
      </c>
      <c r="B252" s="342" t="s">
        <v>312</v>
      </c>
      <c r="C252" s="339" t="s">
        <v>12</v>
      </c>
      <c r="D252" s="338">
        <v>2</v>
      </c>
      <c r="E252" s="314"/>
      <c r="F252" s="314">
        <f t="shared" si="7"/>
        <v>0</v>
      </c>
    </row>
    <row r="253" spans="1:6" s="331" customFormat="1" ht="42" customHeight="1" x14ac:dyDescent="0.2">
      <c r="A253" s="341" t="s">
        <v>311</v>
      </c>
      <c r="B253" s="342" t="s">
        <v>310</v>
      </c>
      <c r="C253" s="339" t="s">
        <v>12</v>
      </c>
      <c r="D253" s="338">
        <v>1</v>
      </c>
      <c r="E253" s="314"/>
      <c r="F253" s="314">
        <f t="shared" si="7"/>
        <v>0</v>
      </c>
    </row>
    <row r="254" spans="1:6" s="331" customFormat="1" ht="45.75" customHeight="1" x14ac:dyDescent="0.2">
      <c r="A254" s="341" t="s">
        <v>309</v>
      </c>
      <c r="B254" s="342" t="s">
        <v>308</v>
      </c>
      <c r="C254" s="339" t="s">
        <v>12</v>
      </c>
      <c r="D254" s="338">
        <v>1</v>
      </c>
      <c r="E254" s="314"/>
      <c r="F254" s="314">
        <f t="shared" si="7"/>
        <v>0</v>
      </c>
    </row>
    <row r="255" spans="1:6" s="331" customFormat="1" ht="28.5" customHeight="1" x14ac:dyDescent="0.2">
      <c r="A255" s="341" t="s">
        <v>307</v>
      </c>
      <c r="B255" s="342" t="s">
        <v>306</v>
      </c>
      <c r="C255" s="339" t="s">
        <v>12</v>
      </c>
      <c r="D255" s="338">
        <v>1</v>
      </c>
      <c r="E255" s="314"/>
      <c r="F255" s="314">
        <f t="shared" si="7"/>
        <v>0</v>
      </c>
    </row>
    <row r="256" spans="1:6" s="331" customFormat="1" ht="40.5" customHeight="1" x14ac:dyDescent="0.2">
      <c r="A256" s="341" t="s">
        <v>305</v>
      </c>
      <c r="B256" s="342" t="s">
        <v>304</v>
      </c>
      <c r="C256" s="339" t="s">
        <v>12</v>
      </c>
      <c r="D256" s="338">
        <v>1</v>
      </c>
      <c r="E256" s="314"/>
      <c r="F256" s="314">
        <f t="shared" si="7"/>
        <v>0</v>
      </c>
    </row>
    <row r="257" spans="1:6" s="331" customFormat="1" ht="31.5" customHeight="1" x14ac:dyDescent="0.2">
      <c r="A257" s="341" t="s">
        <v>303</v>
      </c>
      <c r="B257" s="342" t="s">
        <v>302</v>
      </c>
      <c r="C257" s="339" t="s">
        <v>12</v>
      </c>
      <c r="D257" s="338">
        <v>2</v>
      </c>
      <c r="E257" s="314"/>
      <c r="F257" s="314">
        <f t="shared" si="7"/>
        <v>0</v>
      </c>
    </row>
    <row r="258" spans="1:6" s="331" customFormat="1" ht="36.75" customHeight="1" x14ac:dyDescent="0.2">
      <c r="A258" s="341" t="s">
        <v>301</v>
      </c>
      <c r="B258" s="342" t="s">
        <v>300</v>
      </c>
      <c r="C258" s="339" t="s">
        <v>12</v>
      </c>
      <c r="D258" s="338">
        <v>2</v>
      </c>
      <c r="E258" s="314"/>
      <c r="F258" s="314">
        <f t="shared" si="7"/>
        <v>0</v>
      </c>
    </row>
    <row r="259" spans="1:6" s="331" customFormat="1" ht="51" x14ac:dyDescent="0.2">
      <c r="A259" s="341" t="s">
        <v>299</v>
      </c>
      <c r="B259" s="342" t="s">
        <v>298</v>
      </c>
      <c r="C259" s="339" t="s">
        <v>12</v>
      </c>
      <c r="D259" s="338">
        <v>1</v>
      </c>
      <c r="E259" s="314"/>
      <c r="F259" s="314">
        <f t="shared" si="7"/>
        <v>0</v>
      </c>
    </row>
    <row r="260" spans="1:6" s="331" customFormat="1" ht="41.25" customHeight="1" x14ac:dyDescent="0.2">
      <c r="A260" s="341" t="s">
        <v>297</v>
      </c>
      <c r="B260" s="342" t="s">
        <v>296</v>
      </c>
      <c r="C260" s="339" t="s">
        <v>12</v>
      </c>
      <c r="D260" s="338">
        <v>1</v>
      </c>
      <c r="E260" s="314"/>
      <c r="F260" s="314">
        <f t="shared" si="7"/>
        <v>0</v>
      </c>
    </row>
    <row r="261" spans="1:6" s="331" customFormat="1" ht="57" customHeight="1" x14ac:dyDescent="0.2">
      <c r="A261" s="341" t="s">
        <v>295</v>
      </c>
      <c r="B261" s="342" t="s">
        <v>294</v>
      </c>
      <c r="C261" s="339" t="s">
        <v>12</v>
      </c>
      <c r="D261" s="338">
        <v>1</v>
      </c>
      <c r="E261" s="314"/>
      <c r="F261" s="314">
        <f t="shared" si="7"/>
        <v>0</v>
      </c>
    </row>
    <row r="262" spans="1:6" s="331" customFormat="1" x14ac:dyDescent="0.2">
      <c r="A262" s="341" t="s">
        <v>293</v>
      </c>
      <c r="B262" s="344" t="s">
        <v>292</v>
      </c>
      <c r="C262" s="339"/>
      <c r="D262" s="338"/>
      <c r="E262" s="343"/>
      <c r="F262" s="314"/>
    </row>
    <row r="263" spans="1:6" s="331" customFormat="1" ht="54" customHeight="1" x14ac:dyDescent="0.2">
      <c r="A263" s="341"/>
      <c r="B263" s="342" t="s">
        <v>291</v>
      </c>
      <c r="C263" s="339" t="s">
        <v>290</v>
      </c>
      <c r="D263" s="338">
        <v>2</v>
      </c>
      <c r="E263" s="314"/>
      <c r="F263" s="314">
        <f>D263*E263</f>
        <v>0</v>
      </c>
    </row>
    <row r="264" spans="1:6" s="331" customFormat="1" x14ac:dyDescent="0.2">
      <c r="A264" s="341"/>
      <c r="B264" s="342" t="s">
        <v>289</v>
      </c>
      <c r="C264" s="339"/>
      <c r="D264" s="338"/>
      <c r="E264" s="314"/>
      <c r="F264" s="314"/>
    </row>
    <row r="265" spans="1:6" s="331" customFormat="1" x14ac:dyDescent="0.2">
      <c r="A265" s="341"/>
      <c r="B265" s="342" t="s">
        <v>288</v>
      </c>
      <c r="C265" s="339"/>
      <c r="D265" s="338"/>
      <c r="E265" s="314"/>
      <c r="F265" s="314"/>
    </row>
    <row r="266" spans="1:6" s="331" customFormat="1" x14ac:dyDescent="0.2">
      <c r="A266" s="341"/>
      <c r="B266" s="342" t="s">
        <v>287</v>
      </c>
      <c r="C266" s="339"/>
      <c r="D266" s="338"/>
      <c r="E266" s="314"/>
      <c r="F266" s="314"/>
    </row>
    <row r="267" spans="1:6" s="331" customFormat="1" x14ac:dyDescent="0.2">
      <c r="A267" s="341"/>
      <c r="B267" s="342" t="s">
        <v>286</v>
      </c>
      <c r="C267" s="339"/>
      <c r="D267" s="338"/>
      <c r="E267" s="314"/>
      <c r="F267" s="314"/>
    </row>
    <row r="268" spans="1:6" s="331" customFormat="1" x14ac:dyDescent="0.2">
      <c r="A268" s="341"/>
      <c r="B268" s="342" t="s">
        <v>285</v>
      </c>
      <c r="C268" s="339"/>
      <c r="D268" s="338"/>
      <c r="E268" s="314"/>
      <c r="F268" s="314"/>
    </row>
    <row r="269" spans="1:6" s="331" customFormat="1" x14ac:dyDescent="0.2">
      <c r="A269" s="341"/>
      <c r="B269" s="342" t="s">
        <v>284</v>
      </c>
      <c r="C269" s="339"/>
      <c r="D269" s="338"/>
      <c r="E269" s="314"/>
      <c r="F269" s="314"/>
    </row>
    <row r="270" spans="1:6" s="331" customFormat="1" x14ac:dyDescent="0.2">
      <c r="A270" s="341"/>
      <c r="B270" s="342" t="s">
        <v>283</v>
      </c>
      <c r="C270" s="339"/>
      <c r="D270" s="338"/>
      <c r="E270" s="314"/>
      <c r="F270" s="314"/>
    </row>
    <row r="271" spans="1:6" s="331" customFormat="1" ht="25.5" x14ac:dyDescent="0.2">
      <c r="A271" s="341"/>
      <c r="B271" s="342" t="s">
        <v>282</v>
      </c>
      <c r="C271" s="339"/>
      <c r="D271" s="338"/>
      <c r="E271" s="314"/>
      <c r="F271" s="314"/>
    </row>
    <row r="272" spans="1:6" s="331" customFormat="1" ht="38.25" x14ac:dyDescent="0.2">
      <c r="A272" s="341"/>
      <c r="B272" s="342" t="s">
        <v>281</v>
      </c>
      <c r="C272" s="339"/>
      <c r="D272" s="338"/>
      <c r="E272" s="314"/>
      <c r="F272" s="314"/>
    </row>
    <row r="273" spans="1:6" s="331" customFormat="1" ht="38.25" x14ac:dyDescent="0.2">
      <c r="A273" s="341"/>
      <c r="B273" s="342" t="s">
        <v>280</v>
      </c>
      <c r="C273" s="339"/>
      <c r="D273" s="338"/>
      <c r="E273" s="314"/>
      <c r="F273" s="314"/>
    </row>
    <row r="274" spans="1:6" s="331" customFormat="1" x14ac:dyDescent="0.2">
      <c r="A274" s="341"/>
      <c r="B274" s="342" t="s">
        <v>279</v>
      </c>
      <c r="C274" s="339"/>
      <c r="D274" s="338"/>
      <c r="E274" s="314"/>
      <c r="F274" s="314"/>
    </row>
    <row r="275" spans="1:6" s="331" customFormat="1" x14ac:dyDescent="0.2">
      <c r="A275" s="341"/>
      <c r="B275" s="342" t="s">
        <v>278</v>
      </c>
      <c r="C275" s="339"/>
      <c r="D275" s="338"/>
      <c r="E275" s="314"/>
      <c r="F275" s="314"/>
    </row>
    <row r="276" spans="1:6" s="331" customFormat="1" ht="25.5" x14ac:dyDescent="0.2">
      <c r="A276" s="341"/>
      <c r="B276" s="342" t="s">
        <v>277</v>
      </c>
      <c r="C276" s="339"/>
      <c r="D276" s="338"/>
      <c r="E276" s="314"/>
      <c r="F276" s="314"/>
    </row>
    <row r="277" spans="1:6" s="331" customFormat="1" ht="38.25" x14ac:dyDescent="0.2">
      <c r="A277" s="341"/>
      <c r="B277" s="342" t="s">
        <v>276</v>
      </c>
      <c r="C277" s="339"/>
      <c r="D277" s="338"/>
      <c r="E277" s="314"/>
      <c r="F277" s="314"/>
    </row>
    <row r="278" spans="1:6" s="331" customFormat="1" ht="8.25" customHeight="1" x14ac:dyDescent="0.2">
      <c r="A278" s="341"/>
      <c r="B278" s="342"/>
      <c r="C278" s="339"/>
      <c r="D278" s="338"/>
      <c r="E278" s="314"/>
      <c r="F278" s="314"/>
    </row>
    <row r="279" spans="1:6" s="331" customFormat="1" ht="51" x14ac:dyDescent="0.2">
      <c r="A279" s="341" t="s">
        <v>4</v>
      </c>
      <c r="B279" s="340" t="s">
        <v>27</v>
      </c>
      <c r="C279" s="339"/>
      <c r="D279" s="338"/>
      <c r="E279" s="314"/>
      <c r="F279" s="314"/>
    </row>
    <row r="280" spans="1:6" s="331" customFormat="1" ht="48.75" customHeight="1" x14ac:dyDescent="0.2">
      <c r="A280" s="337" t="s">
        <v>275</v>
      </c>
      <c r="B280" s="336" t="s">
        <v>274</v>
      </c>
      <c r="C280" s="335" t="s">
        <v>12</v>
      </c>
      <c r="D280" s="334">
        <v>1</v>
      </c>
      <c r="E280" s="333"/>
      <c r="F280" s="332">
        <f>D280*E280</f>
        <v>0</v>
      </c>
    </row>
    <row r="281" spans="1:6" s="331" customFormat="1" x14ac:dyDescent="0.2">
      <c r="A281" s="337" t="s">
        <v>273</v>
      </c>
      <c r="B281" s="336" t="s">
        <v>272</v>
      </c>
      <c r="C281" s="335" t="s">
        <v>12</v>
      </c>
      <c r="D281" s="334">
        <v>1</v>
      </c>
      <c r="E281" s="333"/>
      <c r="F281" s="332">
        <f>D281*E281</f>
        <v>0</v>
      </c>
    </row>
    <row r="282" spans="1:6" s="331" customFormat="1" x14ac:dyDescent="0.2">
      <c r="A282" s="337" t="s">
        <v>271</v>
      </c>
      <c r="B282" s="336" t="s">
        <v>270</v>
      </c>
      <c r="C282" s="335" t="s">
        <v>12</v>
      </c>
      <c r="D282" s="334">
        <v>2</v>
      </c>
      <c r="E282" s="333"/>
      <c r="F282" s="332">
        <f>D282*E282</f>
        <v>0</v>
      </c>
    </row>
    <row r="283" spans="1:6" s="331" customFormat="1" ht="25.5" x14ac:dyDescent="0.2">
      <c r="A283" s="337" t="s">
        <v>269</v>
      </c>
      <c r="B283" s="336" t="s">
        <v>268</v>
      </c>
      <c r="C283" s="335" t="s">
        <v>12</v>
      </c>
      <c r="D283" s="334">
        <v>2</v>
      </c>
      <c r="E283" s="333"/>
      <c r="F283" s="332">
        <f>D283*E283</f>
        <v>0</v>
      </c>
    </row>
    <row r="284" spans="1:6" s="331" customFormat="1" x14ac:dyDescent="0.2">
      <c r="A284" s="337" t="s">
        <v>267</v>
      </c>
      <c r="B284" s="336" t="s">
        <v>266</v>
      </c>
      <c r="C284" s="335" t="s">
        <v>9</v>
      </c>
      <c r="D284" s="334">
        <v>15</v>
      </c>
      <c r="E284" s="333"/>
      <c r="F284" s="332">
        <f>D284*E284</f>
        <v>0</v>
      </c>
    </row>
    <row r="285" spans="1:6" ht="9.75" customHeight="1" x14ac:dyDescent="0.2">
      <c r="A285" s="318"/>
      <c r="B285" s="330"/>
      <c r="C285" s="316"/>
      <c r="D285" s="315"/>
      <c r="E285" s="314"/>
      <c r="F285" s="313"/>
    </row>
    <row r="286" spans="1:6" ht="25.5" x14ac:dyDescent="0.2">
      <c r="A286" s="329" t="s">
        <v>265</v>
      </c>
      <c r="B286" s="328" t="s">
        <v>264</v>
      </c>
      <c r="C286" s="316" t="s">
        <v>12</v>
      </c>
      <c r="D286" s="315">
        <v>1</v>
      </c>
      <c r="E286" s="314"/>
      <c r="F286" s="313">
        <f>SUM(F207:F284)*0.05</f>
        <v>0</v>
      </c>
    </row>
    <row r="287" spans="1:6" ht="25.5" x14ac:dyDescent="0.2">
      <c r="A287" s="329" t="s">
        <v>263</v>
      </c>
      <c r="B287" s="328" t="s">
        <v>262</v>
      </c>
      <c r="C287" s="316"/>
      <c r="D287" s="315"/>
      <c r="E287" s="314"/>
      <c r="F287" s="313">
        <f>SUM(F207:F285)*0.1</f>
        <v>0</v>
      </c>
    </row>
    <row r="288" spans="1:6" s="319" customFormat="1" x14ac:dyDescent="0.2">
      <c r="A288" s="318"/>
      <c r="B288" s="328"/>
      <c r="C288" s="316"/>
      <c r="D288" s="315"/>
      <c r="E288" s="314"/>
      <c r="F288" s="313"/>
    </row>
    <row r="289" spans="1:6" s="319" customFormat="1" ht="25.5" x14ac:dyDescent="0.2">
      <c r="A289" s="325"/>
      <c r="B289" s="327" t="s">
        <v>22</v>
      </c>
      <c r="C289" s="323"/>
      <c r="D289" s="322"/>
      <c r="E289" s="321" t="s">
        <v>21</v>
      </c>
      <c r="F289" s="320">
        <f>SUM(F207:F288)</f>
        <v>0</v>
      </c>
    </row>
    <row r="290" spans="1:6" s="319" customFormat="1" x14ac:dyDescent="0.2">
      <c r="A290" s="325"/>
      <c r="B290" s="324"/>
      <c r="C290" s="323"/>
      <c r="D290" s="322"/>
      <c r="E290" s="321"/>
      <c r="F290" s="326"/>
    </row>
    <row r="291" spans="1:6" s="319" customFormat="1" x14ac:dyDescent="0.2">
      <c r="A291" s="325"/>
      <c r="B291" s="324"/>
      <c r="C291" s="323"/>
      <c r="D291" s="322"/>
      <c r="E291" s="321"/>
      <c r="F291" s="320"/>
    </row>
    <row r="292" spans="1:6" x14ac:dyDescent="0.2">
      <c r="A292" s="318"/>
      <c r="B292" s="317"/>
      <c r="C292" s="316"/>
      <c r="D292" s="315"/>
      <c r="E292" s="314"/>
      <c r="F292" s="313"/>
    </row>
    <row r="293" spans="1:6" x14ac:dyDescent="0.2">
      <c r="A293" s="318"/>
      <c r="B293" s="317"/>
      <c r="C293" s="316"/>
      <c r="D293" s="315"/>
      <c r="E293" s="314"/>
      <c r="F293" s="313"/>
    </row>
    <row r="294" spans="1:6" x14ac:dyDescent="0.2">
      <c r="A294" s="318"/>
      <c r="B294" s="317"/>
      <c r="C294" s="316"/>
      <c r="D294" s="315"/>
      <c r="E294" s="314"/>
      <c r="F294" s="313"/>
    </row>
    <row r="295" spans="1:6" x14ac:dyDescent="0.2">
      <c r="A295" s="318"/>
      <c r="B295" s="317"/>
      <c r="C295" s="316"/>
      <c r="D295" s="315"/>
      <c r="E295" s="314"/>
      <c r="F295" s="313"/>
    </row>
    <row r="296" spans="1:6" x14ac:dyDescent="0.2">
      <c r="A296" s="318"/>
      <c r="B296" s="317"/>
      <c r="C296" s="316"/>
      <c r="D296" s="315"/>
      <c r="E296" s="314"/>
      <c r="F296" s="313"/>
    </row>
    <row r="297" spans="1:6" x14ac:dyDescent="0.2">
      <c r="A297" s="318"/>
      <c r="B297" s="317"/>
      <c r="C297" s="316"/>
      <c r="D297" s="315"/>
      <c r="E297" s="314"/>
      <c r="F297" s="313"/>
    </row>
    <row r="298" spans="1:6" x14ac:dyDescent="0.2">
      <c r="A298" s="318"/>
      <c r="B298" s="317"/>
      <c r="C298" s="316"/>
      <c r="D298" s="315"/>
      <c r="E298" s="314"/>
      <c r="F298" s="313"/>
    </row>
    <row r="299" spans="1:6" x14ac:dyDescent="0.2">
      <c r="A299" s="318"/>
      <c r="B299" s="317"/>
      <c r="C299" s="316"/>
      <c r="D299" s="315"/>
      <c r="E299" s="314"/>
      <c r="F299" s="313"/>
    </row>
    <row r="300" spans="1:6" x14ac:dyDescent="0.2">
      <c r="A300" s="318"/>
      <c r="B300" s="317"/>
      <c r="C300" s="316"/>
      <c r="D300" s="315"/>
      <c r="E300" s="314"/>
      <c r="F300" s="313"/>
    </row>
    <row r="301" spans="1:6" x14ac:dyDescent="0.2">
      <c r="A301" s="318"/>
      <c r="B301" s="317"/>
      <c r="C301" s="316"/>
      <c r="D301" s="315"/>
      <c r="E301" s="314"/>
      <c r="F301" s="313"/>
    </row>
    <row r="302" spans="1:6" x14ac:dyDescent="0.2">
      <c r="A302" s="318"/>
      <c r="B302" s="317"/>
      <c r="C302" s="316"/>
      <c r="D302" s="315"/>
      <c r="E302" s="314"/>
      <c r="F302" s="313"/>
    </row>
    <row r="303" spans="1:6" x14ac:dyDescent="0.2">
      <c r="A303" s="318"/>
      <c r="B303" s="317"/>
      <c r="C303" s="316"/>
      <c r="D303" s="315"/>
      <c r="E303" s="314"/>
      <c r="F303" s="313"/>
    </row>
    <row r="304" spans="1:6" x14ac:dyDescent="0.2">
      <c r="A304" s="318"/>
      <c r="B304" s="317"/>
      <c r="C304" s="316"/>
      <c r="D304" s="315"/>
      <c r="E304" s="314"/>
      <c r="F304" s="313"/>
    </row>
    <row r="305" spans="2:2" x14ac:dyDescent="0.2">
      <c r="B305" s="312"/>
    </row>
    <row r="306" spans="2:2" x14ac:dyDescent="0.2">
      <c r="B306" s="312"/>
    </row>
    <row r="307" spans="2:2" x14ac:dyDescent="0.2">
      <c r="B307" s="312"/>
    </row>
    <row r="308" spans="2:2" x14ac:dyDescent="0.2">
      <c r="B308" s="312"/>
    </row>
  </sheetData>
  <pageMargins left="1.2598425196850394" right="0.35433070866141736" top="0.98425196850393704" bottom="0.85" header="0.51181102362204722" footer="0.9055118110236221"/>
  <pageSetup paperSize="9" orientation="portrait" horizontalDpi="1200" verticalDpi="1200" r:id="rId1"/>
  <headerFooter alignWithMargins="0">
    <oddHeader xml:space="preserve">&amp;L&amp;"Arial CE,Italic"&amp;8Hidroinženiring&amp;R&amp;"Times New Roman CE,Italic"&amp;8
</oddHeader>
    <oddFooter xml:space="preserve">&amp;L&amp;F&amp;R&amp;"Arial CE,Običajno"&amp;8stran&amp;P/&amp;N&amp;"Arial CE,Ležeče"
</oddFooter>
  </headerFooter>
  <rowBreaks count="8" manualBreakCount="8">
    <brk id="45" max="16383" man="1"/>
    <brk id="71" max="16383" man="1"/>
    <brk id="103" max="16383" man="1"/>
    <brk id="123" max="16383" man="1"/>
    <brk id="137" max="16383" man="1"/>
    <brk id="155" max="16383" man="1"/>
    <brk id="167" max="16383" man="1"/>
    <brk id="205"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9"/>
  <sheetViews>
    <sheetView view="pageBreakPreview" zoomScaleNormal="100" zoomScaleSheetLayoutView="100" workbookViewId="0"/>
  </sheetViews>
  <sheetFormatPr defaultRowHeight="12.75" outlineLevelRow="1" x14ac:dyDescent="0.2"/>
  <cols>
    <col min="1" max="1" width="14.28515625" style="311" customWidth="1"/>
    <col min="2" max="2" width="31.85546875" style="310" customWidth="1"/>
    <col min="3" max="3" width="4.85546875" style="309" customWidth="1"/>
    <col min="4" max="4" width="8.140625" style="308" customWidth="1"/>
    <col min="5" max="5" width="10.140625" style="307" customWidth="1"/>
    <col min="6" max="6" width="14.7109375" style="306" customWidth="1"/>
    <col min="7" max="16384" width="9.140625" style="305"/>
  </cols>
  <sheetData>
    <row r="1" spans="1:6" x14ac:dyDescent="0.2">
      <c r="A1" s="318"/>
      <c r="B1" s="328"/>
      <c r="C1" s="316"/>
      <c r="D1" s="315"/>
      <c r="E1" s="314"/>
      <c r="F1" s="313"/>
    </row>
    <row r="2" spans="1:6" x14ac:dyDescent="0.2">
      <c r="A2" s="318"/>
      <c r="B2" s="328"/>
      <c r="C2" s="316"/>
      <c r="D2" s="315"/>
      <c r="E2" s="314"/>
      <c r="F2" s="313"/>
    </row>
    <row r="3" spans="1:6" x14ac:dyDescent="0.2">
      <c r="A3" s="318"/>
      <c r="B3" s="328"/>
      <c r="C3" s="316"/>
      <c r="D3" s="315"/>
      <c r="E3" s="314"/>
      <c r="F3" s="313"/>
    </row>
    <row r="4" spans="1:6" x14ac:dyDescent="0.2">
      <c r="A4" s="318"/>
      <c r="B4" s="328"/>
      <c r="C4" s="316"/>
      <c r="D4" s="315"/>
      <c r="E4" s="314"/>
      <c r="F4" s="313"/>
    </row>
    <row r="5" spans="1:6" x14ac:dyDescent="0.2">
      <c r="A5" s="318"/>
      <c r="B5" s="328"/>
      <c r="C5" s="316"/>
      <c r="D5" s="315"/>
      <c r="E5" s="314"/>
      <c r="F5" s="313"/>
    </row>
    <row r="6" spans="1:6" x14ac:dyDescent="0.2">
      <c r="A6" s="318"/>
      <c r="B6" s="328"/>
      <c r="C6" s="316"/>
      <c r="D6" s="315"/>
      <c r="E6" s="314"/>
      <c r="F6" s="313"/>
    </row>
    <row r="7" spans="1:6" x14ac:dyDescent="0.2">
      <c r="A7" s="318"/>
      <c r="B7" s="328"/>
      <c r="C7" s="316"/>
      <c r="D7" s="315"/>
      <c r="E7" s="314"/>
      <c r="F7" s="313"/>
    </row>
    <row r="8" spans="1:6" x14ac:dyDescent="0.2">
      <c r="A8" s="318"/>
      <c r="B8" s="328"/>
      <c r="C8" s="316"/>
      <c r="D8" s="315"/>
      <c r="E8" s="314"/>
      <c r="F8" s="313"/>
    </row>
    <row r="9" spans="1:6" x14ac:dyDescent="0.2">
      <c r="A9" s="318"/>
      <c r="B9" s="328"/>
      <c r="C9" s="316"/>
      <c r="D9" s="315"/>
      <c r="E9" s="314"/>
      <c r="F9" s="313"/>
    </row>
    <row r="10" spans="1:6" s="409" customFormat="1" x14ac:dyDescent="0.2">
      <c r="A10" s="318"/>
      <c r="B10" s="328"/>
      <c r="C10" s="316"/>
      <c r="D10" s="315"/>
      <c r="E10" s="314"/>
      <c r="F10" s="313"/>
    </row>
    <row r="11" spans="1:6" s="409" customFormat="1" x14ac:dyDescent="0.2">
      <c r="A11" s="318"/>
      <c r="B11" s="328"/>
      <c r="C11" s="316"/>
      <c r="D11" s="315"/>
      <c r="E11" s="314"/>
      <c r="F11" s="313"/>
    </row>
    <row r="12" spans="1:6" s="409" customFormat="1" ht="36" x14ac:dyDescent="0.2">
      <c r="A12" s="325"/>
      <c r="B12" s="413" t="s">
        <v>261</v>
      </c>
      <c r="C12" s="412"/>
      <c r="D12" s="412"/>
      <c r="E12" s="411"/>
      <c r="F12" s="410"/>
    </row>
    <row r="13" spans="1:6" x14ac:dyDescent="0.2">
      <c r="A13" s="318"/>
      <c r="B13" s="408"/>
      <c r="C13" s="316"/>
      <c r="D13" s="407"/>
      <c r="E13" s="406"/>
      <c r="F13" s="381"/>
    </row>
    <row r="14" spans="1:6" x14ac:dyDescent="0.2">
      <c r="A14" s="318"/>
      <c r="B14" s="408"/>
      <c r="C14" s="316"/>
      <c r="D14" s="407"/>
      <c r="E14" s="406"/>
      <c r="F14" s="381"/>
    </row>
    <row r="15" spans="1:6" x14ac:dyDescent="0.2">
      <c r="A15" s="318"/>
      <c r="B15" s="408"/>
      <c r="C15" s="316"/>
      <c r="D15" s="407"/>
      <c r="E15" s="406"/>
      <c r="F15" s="381"/>
    </row>
    <row r="16" spans="1:6" x14ac:dyDescent="0.2">
      <c r="A16" s="318"/>
      <c r="B16" s="328"/>
      <c r="C16" s="316"/>
      <c r="D16" s="315"/>
      <c r="E16" s="314"/>
      <c r="F16" s="313"/>
    </row>
    <row r="17" spans="1:6" x14ac:dyDescent="0.2">
      <c r="A17" s="318"/>
      <c r="B17" s="328"/>
      <c r="C17" s="316"/>
      <c r="D17" s="315"/>
      <c r="E17" s="314"/>
      <c r="F17" s="313"/>
    </row>
    <row r="18" spans="1:6" ht="25.5" x14ac:dyDescent="0.2">
      <c r="A18" s="325" t="s">
        <v>250</v>
      </c>
      <c r="B18" s="327" t="s">
        <v>260</v>
      </c>
      <c r="C18" s="316"/>
      <c r="D18" s="315"/>
      <c r="E18" s="314"/>
      <c r="F18" s="313"/>
    </row>
    <row r="19" spans="1:6" x14ac:dyDescent="0.2">
      <c r="A19" s="318"/>
      <c r="B19" s="328" t="s">
        <v>4</v>
      </c>
      <c r="C19" s="316"/>
      <c r="D19" s="315"/>
      <c r="E19" s="314"/>
      <c r="F19" s="313"/>
    </row>
    <row r="20" spans="1:6" x14ac:dyDescent="0.2">
      <c r="A20" s="318"/>
      <c r="B20" s="327" t="s">
        <v>4</v>
      </c>
      <c r="C20" s="316"/>
      <c r="D20" s="315"/>
      <c r="E20" s="314"/>
      <c r="F20" s="313"/>
    </row>
    <row r="21" spans="1:6" x14ac:dyDescent="0.2">
      <c r="A21" s="325" t="s">
        <v>259</v>
      </c>
      <c r="B21" s="327" t="s">
        <v>249</v>
      </c>
      <c r="C21" s="316"/>
      <c r="D21" s="315"/>
      <c r="E21" s="314"/>
      <c r="F21" s="313"/>
    </row>
    <row r="22" spans="1:6" x14ac:dyDescent="0.2">
      <c r="A22" s="318"/>
      <c r="B22" s="327" t="s">
        <v>627</v>
      </c>
      <c r="C22" s="316"/>
      <c r="D22" s="315"/>
      <c r="E22" s="314"/>
      <c r="F22" s="313"/>
    </row>
    <row r="23" spans="1:6" x14ac:dyDescent="0.2">
      <c r="A23" s="318"/>
      <c r="B23" s="327" t="s">
        <v>4</v>
      </c>
      <c r="C23" s="316"/>
      <c r="D23" s="315"/>
      <c r="E23" s="314"/>
      <c r="F23" s="313"/>
    </row>
    <row r="24" spans="1:6" x14ac:dyDescent="0.2">
      <c r="A24" s="318"/>
      <c r="B24" s="328"/>
      <c r="C24" s="316"/>
      <c r="D24" s="315"/>
      <c r="E24" s="314"/>
      <c r="F24" s="313"/>
    </row>
    <row r="25" spans="1:6" x14ac:dyDescent="0.2">
      <c r="A25" s="318"/>
      <c r="B25" s="328"/>
      <c r="C25" s="316"/>
      <c r="D25" s="315"/>
      <c r="E25" s="314"/>
      <c r="F25" s="313"/>
    </row>
    <row r="26" spans="1:6" x14ac:dyDescent="0.2">
      <c r="A26" s="325" t="s">
        <v>555</v>
      </c>
      <c r="B26" s="328" t="s">
        <v>257</v>
      </c>
      <c r="C26" s="316"/>
      <c r="D26" s="315"/>
      <c r="E26" s="314"/>
      <c r="F26" s="313"/>
    </row>
    <row r="27" spans="1:6" x14ac:dyDescent="0.2">
      <c r="A27" s="318"/>
      <c r="B27" s="328" t="s">
        <v>256</v>
      </c>
      <c r="C27" s="316"/>
      <c r="D27" s="315"/>
      <c r="E27" s="314"/>
      <c r="F27" s="313"/>
    </row>
    <row r="28" spans="1:6" x14ac:dyDescent="0.2">
      <c r="A28" s="318"/>
      <c r="B28" s="328" t="s">
        <v>255</v>
      </c>
      <c r="C28" s="316"/>
      <c r="D28" s="315"/>
      <c r="E28" s="314"/>
      <c r="F28" s="313"/>
    </row>
    <row r="29" spans="1:6" x14ac:dyDescent="0.2">
      <c r="A29" s="318"/>
      <c r="B29" s="328" t="s">
        <v>4</v>
      </c>
      <c r="C29" s="316"/>
      <c r="D29" s="315"/>
      <c r="E29" s="314"/>
      <c r="F29" s="313"/>
    </row>
    <row r="30" spans="1:6" x14ac:dyDescent="0.2">
      <c r="A30" s="318"/>
      <c r="B30" s="328"/>
      <c r="C30" s="316"/>
      <c r="D30" s="315"/>
      <c r="E30" s="314"/>
      <c r="F30" s="313"/>
    </row>
    <row r="31" spans="1:6" x14ac:dyDescent="0.2">
      <c r="A31" s="318"/>
      <c r="B31" s="328"/>
      <c r="C31" s="316"/>
      <c r="D31" s="315"/>
      <c r="E31" s="314"/>
      <c r="F31" s="313"/>
    </row>
    <row r="32" spans="1:6" x14ac:dyDescent="0.2">
      <c r="A32" s="318"/>
      <c r="B32" s="328"/>
      <c r="C32" s="316"/>
      <c r="D32" s="315"/>
      <c r="E32" s="314"/>
      <c r="F32" s="313"/>
    </row>
    <row r="33" spans="1:6" x14ac:dyDescent="0.2">
      <c r="A33" s="318"/>
      <c r="B33" s="328"/>
      <c r="C33" s="316"/>
      <c r="D33" s="315"/>
      <c r="E33" s="314"/>
      <c r="F33" s="313"/>
    </row>
    <row r="34" spans="1:6" x14ac:dyDescent="0.2">
      <c r="A34" s="325" t="s">
        <v>4</v>
      </c>
      <c r="B34" s="405" t="s">
        <v>4</v>
      </c>
      <c r="C34" s="316"/>
      <c r="D34" s="315"/>
      <c r="E34" s="314"/>
      <c r="F34" s="313"/>
    </row>
    <row r="35" spans="1:6" x14ac:dyDescent="0.2">
      <c r="A35" s="325" t="s">
        <v>254</v>
      </c>
      <c r="B35" s="405" t="s">
        <v>253</v>
      </c>
      <c r="C35" s="316"/>
      <c r="D35" s="315"/>
      <c r="E35" s="314"/>
      <c r="F35" s="313"/>
    </row>
    <row r="36" spans="1:6" x14ac:dyDescent="0.2">
      <c r="A36" s="318"/>
      <c r="B36" s="328"/>
      <c r="C36" s="316"/>
      <c r="D36" s="315"/>
      <c r="E36" s="314"/>
      <c r="F36" s="313"/>
    </row>
    <row r="37" spans="1:6" x14ac:dyDescent="0.2">
      <c r="A37" s="318"/>
      <c r="B37" s="328"/>
      <c r="C37" s="316"/>
      <c r="D37" s="315"/>
      <c r="E37" s="314"/>
      <c r="F37" s="313"/>
    </row>
    <row r="38" spans="1:6" x14ac:dyDescent="0.2">
      <c r="A38" s="325" t="s">
        <v>4</v>
      </c>
      <c r="B38" s="404"/>
      <c r="C38" s="316"/>
      <c r="D38" s="315"/>
      <c r="E38" s="314"/>
      <c r="F38" s="313"/>
    </row>
    <row r="39" spans="1:6" x14ac:dyDescent="0.2">
      <c r="A39" s="318"/>
      <c r="B39" s="328"/>
      <c r="C39" s="316"/>
      <c r="D39" s="315"/>
      <c r="E39" s="314"/>
      <c r="F39" s="313"/>
    </row>
    <row r="40" spans="1:6" x14ac:dyDescent="0.2">
      <c r="A40" s="318"/>
      <c r="B40" s="328"/>
      <c r="C40" s="316"/>
      <c r="D40" s="315"/>
      <c r="E40" s="314"/>
      <c r="F40" s="313"/>
    </row>
    <row r="41" spans="1:6" x14ac:dyDescent="0.2">
      <c r="A41" s="325" t="s">
        <v>252</v>
      </c>
      <c r="B41" s="403" t="s">
        <v>251</v>
      </c>
      <c r="C41" s="316"/>
      <c r="D41" s="315"/>
      <c r="E41" s="314"/>
      <c r="F41" s="313"/>
    </row>
    <row r="42" spans="1:6" x14ac:dyDescent="0.2">
      <c r="A42" s="318"/>
      <c r="B42" s="328"/>
      <c r="C42" s="316"/>
      <c r="D42" s="315"/>
      <c r="E42" s="314"/>
      <c r="F42" s="313"/>
    </row>
    <row r="43" spans="1:6" ht="140.25" x14ac:dyDescent="0.2">
      <c r="A43" s="318"/>
      <c r="B43" s="699" t="s">
        <v>1128</v>
      </c>
      <c r="C43" s="316"/>
      <c r="D43" s="315"/>
      <c r="E43" s="314"/>
      <c r="F43" s="313"/>
    </row>
    <row r="44" spans="1:6" x14ac:dyDescent="0.2">
      <c r="A44" s="318"/>
      <c r="B44" s="328"/>
      <c r="C44" s="316"/>
      <c r="D44" s="315"/>
      <c r="E44" s="314"/>
      <c r="F44" s="313"/>
    </row>
    <row r="45" spans="1:6" x14ac:dyDescent="0.2">
      <c r="A45" s="318"/>
      <c r="B45" s="328"/>
      <c r="C45" s="316"/>
      <c r="D45" s="315"/>
      <c r="E45" s="314"/>
      <c r="F45" s="313"/>
    </row>
    <row r="46" spans="1:6" x14ac:dyDescent="0.2">
      <c r="A46" s="318"/>
      <c r="B46" s="327"/>
      <c r="C46" s="316"/>
      <c r="D46" s="315"/>
      <c r="E46" s="314"/>
      <c r="F46" s="313"/>
    </row>
    <row r="47" spans="1:6" x14ac:dyDescent="0.2">
      <c r="A47" s="367"/>
      <c r="B47" s="327" t="s">
        <v>4</v>
      </c>
      <c r="C47" s="316"/>
      <c r="D47" s="315"/>
      <c r="E47" s="314"/>
      <c r="F47" s="313"/>
    </row>
    <row r="48" spans="1:6" x14ac:dyDescent="0.2">
      <c r="A48" s="318"/>
      <c r="B48" s="327" t="s">
        <v>627</v>
      </c>
      <c r="C48" s="316"/>
      <c r="D48" s="315"/>
      <c r="E48" s="314"/>
      <c r="F48" s="313"/>
    </row>
    <row r="49" spans="1:6" x14ac:dyDescent="0.2">
      <c r="A49" s="318"/>
      <c r="B49" s="328"/>
      <c r="C49" s="316"/>
      <c r="D49" s="315"/>
      <c r="E49" s="314"/>
      <c r="F49" s="313"/>
    </row>
    <row r="50" spans="1:6" ht="15" x14ac:dyDescent="0.2">
      <c r="A50" s="402" t="s">
        <v>626</v>
      </c>
      <c r="B50" s="328"/>
      <c r="C50" s="316"/>
      <c r="D50" s="315"/>
      <c r="E50" s="314"/>
      <c r="F50" s="313"/>
    </row>
    <row r="51" spans="1:6" x14ac:dyDescent="0.2">
      <c r="A51" s="318"/>
      <c r="B51" s="328"/>
      <c r="C51" s="316"/>
      <c r="D51" s="315"/>
      <c r="E51" s="314"/>
      <c r="F51" s="313"/>
    </row>
    <row r="52" spans="1:6" x14ac:dyDescent="0.2">
      <c r="A52" s="318"/>
      <c r="B52" s="328"/>
      <c r="C52" s="316"/>
      <c r="D52" s="315"/>
      <c r="E52" s="314"/>
      <c r="F52" s="313"/>
    </row>
    <row r="53" spans="1:6" x14ac:dyDescent="0.2">
      <c r="A53" s="318"/>
      <c r="B53" s="328"/>
      <c r="C53" s="316"/>
      <c r="D53" s="315"/>
      <c r="E53" s="314"/>
      <c r="F53" s="313"/>
    </row>
    <row r="54" spans="1:6" s="319" customFormat="1" x14ac:dyDescent="0.2">
      <c r="A54" s="318"/>
      <c r="B54" s="328"/>
      <c r="C54" s="316"/>
      <c r="D54" s="315"/>
      <c r="E54" s="314"/>
      <c r="F54" s="313"/>
    </row>
    <row r="55" spans="1:6" x14ac:dyDescent="0.2">
      <c r="A55" s="325" t="s">
        <v>551</v>
      </c>
      <c r="B55" s="327"/>
      <c r="C55" s="323"/>
      <c r="D55" s="322"/>
      <c r="E55" s="401" t="s">
        <v>242</v>
      </c>
      <c r="F55" s="320">
        <f>SU_ZEMDELA</f>
        <v>0</v>
      </c>
    </row>
    <row r="56" spans="1:6" x14ac:dyDescent="0.2">
      <c r="A56" s="325"/>
      <c r="B56" s="327"/>
      <c r="C56" s="323"/>
      <c r="D56" s="322"/>
      <c r="E56" s="401"/>
      <c r="F56" s="320"/>
    </row>
    <row r="57" spans="1:6" x14ac:dyDescent="0.2">
      <c r="A57" s="325" t="s">
        <v>505</v>
      </c>
      <c r="B57" s="327"/>
      <c r="C57" s="323"/>
      <c r="D57" s="322"/>
      <c r="E57" s="401" t="s">
        <v>242</v>
      </c>
      <c r="F57" s="320">
        <f>SU_BETONSKA</f>
        <v>0</v>
      </c>
    </row>
    <row r="58" spans="1:6" x14ac:dyDescent="0.2">
      <c r="A58" s="325"/>
      <c r="B58" s="327"/>
      <c r="C58" s="323"/>
      <c r="D58" s="322"/>
      <c r="E58" s="401"/>
      <c r="F58" s="320"/>
    </row>
    <row r="59" spans="1:6" x14ac:dyDescent="0.2">
      <c r="A59" s="325" t="s">
        <v>488</v>
      </c>
      <c r="B59" s="327"/>
      <c r="C59" s="323"/>
      <c r="D59" s="322"/>
      <c r="E59" s="401" t="s">
        <v>242</v>
      </c>
      <c r="F59" s="320">
        <f>SU_ZIDAR</f>
        <v>0</v>
      </c>
    </row>
    <row r="60" spans="1:6" x14ac:dyDescent="0.2">
      <c r="A60" s="325"/>
      <c r="B60" s="327"/>
      <c r="C60" s="323"/>
      <c r="D60" s="322"/>
      <c r="E60" s="401"/>
      <c r="F60" s="320"/>
    </row>
    <row r="61" spans="1:6" x14ac:dyDescent="0.2">
      <c r="A61" s="325" t="s">
        <v>474</v>
      </c>
      <c r="B61" s="327"/>
      <c r="C61" s="323"/>
      <c r="D61" s="322"/>
      <c r="E61" s="401" t="s">
        <v>242</v>
      </c>
      <c r="F61" s="320">
        <f>SU_TESAR</f>
        <v>0</v>
      </c>
    </row>
    <row r="62" spans="1:6" x14ac:dyDescent="0.2">
      <c r="A62" s="325"/>
      <c r="B62" s="327"/>
      <c r="C62" s="323"/>
      <c r="D62" s="322"/>
      <c r="E62" s="401"/>
      <c r="F62" s="320"/>
    </row>
    <row r="63" spans="1:6" x14ac:dyDescent="0.2">
      <c r="A63" s="325" t="s">
        <v>552</v>
      </c>
      <c r="B63" s="327"/>
      <c r="C63" s="323"/>
      <c r="D63" s="322"/>
      <c r="E63" s="401" t="s">
        <v>242</v>
      </c>
      <c r="F63" s="320">
        <f>SU_MIZAR</f>
        <v>0</v>
      </c>
    </row>
    <row r="64" spans="1:6" x14ac:dyDescent="0.2">
      <c r="A64" s="325"/>
      <c r="B64" s="327"/>
      <c r="C64" s="323"/>
      <c r="D64" s="322"/>
      <c r="E64" s="401"/>
      <c r="F64" s="320"/>
    </row>
    <row r="65" spans="1:6" x14ac:dyDescent="0.2">
      <c r="A65" s="325" t="s">
        <v>450</v>
      </c>
      <c r="B65" s="327"/>
      <c r="C65" s="323"/>
      <c r="D65" s="322"/>
      <c r="E65" s="401" t="s">
        <v>242</v>
      </c>
      <c r="F65" s="320">
        <f>su_md</f>
        <v>0</v>
      </c>
    </row>
    <row r="66" spans="1:6" x14ac:dyDescent="0.2">
      <c r="A66" s="318"/>
      <c r="B66" s="328"/>
      <c r="C66" s="316"/>
      <c r="D66" s="315"/>
      <c r="E66" s="400"/>
      <c r="F66" s="320"/>
    </row>
    <row r="67" spans="1:6" x14ac:dyDescent="0.2">
      <c r="A67" s="325" t="s">
        <v>391</v>
      </c>
      <c r="B67" s="327"/>
      <c r="C67" s="323"/>
      <c r="D67" s="322"/>
      <c r="E67" s="401" t="s">
        <v>242</v>
      </c>
      <c r="F67" s="320">
        <f>su_mat</f>
        <v>0</v>
      </c>
    </row>
    <row r="68" spans="1:6" x14ac:dyDescent="0.2">
      <c r="A68" s="318"/>
      <c r="B68" s="328"/>
      <c r="C68" s="316"/>
      <c r="D68" s="315"/>
      <c r="E68" s="400"/>
      <c r="F68" s="313"/>
    </row>
    <row r="69" spans="1:6" x14ac:dyDescent="0.2">
      <c r="A69" s="318"/>
      <c r="B69" s="328"/>
      <c r="C69" s="316"/>
      <c r="D69" s="315"/>
      <c r="E69" s="400"/>
      <c r="F69" s="313"/>
    </row>
    <row r="70" spans="1:6" s="319" customFormat="1" x14ac:dyDescent="0.2">
      <c r="A70" s="318"/>
      <c r="B70" s="328"/>
      <c r="C70" s="316"/>
      <c r="D70" s="315"/>
      <c r="E70" s="400"/>
      <c r="F70" s="392"/>
    </row>
    <row r="71" spans="1:6" x14ac:dyDescent="0.2">
      <c r="A71" s="325" t="s">
        <v>243</v>
      </c>
      <c r="B71" s="327"/>
      <c r="C71" s="323"/>
      <c r="D71" s="322"/>
      <c r="E71" s="401" t="s">
        <v>242</v>
      </c>
      <c r="F71" s="320">
        <f>SUM(F55:F67)</f>
        <v>0</v>
      </c>
    </row>
    <row r="72" spans="1:6" x14ac:dyDescent="0.2">
      <c r="A72" s="325"/>
      <c r="B72" s="327"/>
      <c r="C72" s="323"/>
      <c r="D72" s="322"/>
      <c r="E72" s="400"/>
      <c r="F72" s="320"/>
    </row>
    <row r="73" spans="1:6" outlineLevel="1" x14ac:dyDescent="0.2">
      <c r="A73" s="399" t="s">
        <v>4</v>
      </c>
      <c r="B73" s="398" t="s">
        <v>239</v>
      </c>
      <c r="C73" s="397" t="s">
        <v>238</v>
      </c>
      <c r="D73" s="396" t="s">
        <v>237</v>
      </c>
      <c r="E73" s="395" t="s">
        <v>236</v>
      </c>
      <c r="F73" s="394" t="s">
        <v>235</v>
      </c>
    </row>
    <row r="74" spans="1:6" s="391" customFormat="1" ht="15.75" x14ac:dyDescent="0.25">
      <c r="A74" s="392"/>
      <c r="B74" s="392"/>
      <c r="C74" s="392"/>
      <c r="D74" s="392"/>
      <c r="E74" s="393"/>
      <c r="F74" s="392"/>
    </row>
    <row r="75" spans="1:6" ht="15.75" x14ac:dyDescent="0.25">
      <c r="A75" s="376" t="s">
        <v>551</v>
      </c>
      <c r="B75" s="390"/>
      <c r="C75" s="361"/>
      <c r="D75" s="389"/>
      <c r="E75" s="388"/>
      <c r="F75" s="387"/>
    </row>
    <row r="76" spans="1:6" ht="15" x14ac:dyDescent="0.2">
      <c r="A76" s="386" t="s">
        <v>213</v>
      </c>
      <c r="B76" s="385"/>
      <c r="C76" s="323"/>
      <c r="D76" s="384"/>
      <c r="E76" s="383"/>
      <c r="F76" s="382"/>
    </row>
    <row r="77" spans="1:6" ht="38.25" x14ac:dyDescent="0.2">
      <c r="A77" s="329" t="s">
        <v>233</v>
      </c>
      <c r="B77" s="328" t="s">
        <v>550</v>
      </c>
      <c r="C77" s="316" t="s">
        <v>12</v>
      </c>
      <c r="D77" s="315">
        <v>4</v>
      </c>
      <c r="E77" s="343"/>
      <c r="F77" s="313">
        <f>D77*E77</f>
        <v>0</v>
      </c>
    </row>
    <row r="78" spans="1:6" ht="38.25" x14ac:dyDescent="0.2">
      <c r="A78" s="329" t="s">
        <v>231</v>
      </c>
      <c r="B78" s="328" t="s">
        <v>549</v>
      </c>
      <c r="C78" s="316" t="s">
        <v>12</v>
      </c>
      <c r="D78" s="315">
        <v>1</v>
      </c>
      <c r="E78" s="343"/>
      <c r="F78" s="313">
        <f>D78*E78</f>
        <v>0</v>
      </c>
    </row>
    <row r="79" spans="1:6" ht="38.25" x14ac:dyDescent="0.2">
      <c r="A79" s="329" t="s">
        <v>548</v>
      </c>
      <c r="B79" s="328" t="s">
        <v>547</v>
      </c>
      <c r="C79" s="316" t="s">
        <v>12</v>
      </c>
      <c r="D79" s="315">
        <v>1</v>
      </c>
      <c r="E79" s="343"/>
      <c r="F79" s="313">
        <f>D79*E79</f>
        <v>0</v>
      </c>
    </row>
    <row r="80" spans="1:6" ht="106.5" customHeight="1" x14ac:dyDescent="0.2">
      <c r="A80" s="329" t="s">
        <v>546</v>
      </c>
      <c r="B80" s="328" t="s">
        <v>545</v>
      </c>
      <c r="C80" s="316" t="s">
        <v>12</v>
      </c>
      <c r="D80" s="315">
        <v>1</v>
      </c>
      <c r="E80" s="380"/>
      <c r="F80" s="313" t="s">
        <v>4</v>
      </c>
    </row>
    <row r="81" spans="1:6" ht="63.75" x14ac:dyDescent="0.2">
      <c r="A81" s="341" t="s">
        <v>544</v>
      </c>
      <c r="B81" s="342" t="s">
        <v>541</v>
      </c>
      <c r="C81" s="339"/>
      <c r="D81" s="338"/>
      <c r="E81" s="343"/>
      <c r="F81" s="314"/>
    </row>
    <row r="82" spans="1:6" x14ac:dyDescent="0.2">
      <c r="A82" s="341" t="s">
        <v>4</v>
      </c>
      <c r="B82" s="342" t="s">
        <v>540</v>
      </c>
      <c r="C82" s="339" t="s">
        <v>163</v>
      </c>
      <c r="D82" s="338">
        <v>14</v>
      </c>
      <c r="E82" s="343"/>
      <c r="F82" s="314">
        <f t="shared" ref="F82:F91" si="0">D82*E82</f>
        <v>0</v>
      </c>
    </row>
    <row r="83" spans="1:6" ht="25.5" x14ac:dyDescent="0.2">
      <c r="A83" s="341" t="s">
        <v>625</v>
      </c>
      <c r="B83" s="342" t="s">
        <v>538</v>
      </c>
      <c r="C83" s="339" t="s">
        <v>159</v>
      </c>
      <c r="D83" s="338">
        <v>1.5</v>
      </c>
      <c r="E83" s="343"/>
      <c r="F83" s="314">
        <f t="shared" si="0"/>
        <v>0</v>
      </c>
    </row>
    <row r="84" spans="1:6" ht="38.25" x14ac:dyDescent="0.2">
      <c r="A84" s="341" t="s">
        <v>624</v>
      </c>
      <c r="B84" s="342" t="s">
        <v>536</v>
      </c>
      <c r="C84" s="339" t="s">
        <v>159</v>
      </c>
      <c r="D84" s="338">
        <v>1.5</v>
      </c>
      <c r="E84" s="343"/>
      <c r="F84" s="314">
        <f t="shared" si="0"/>
        <v>0</v>
      </c>
    </row>
    <row r="85" spans="1:6" ht="38.25" x14ac:dyDescent="0.2">
      <c r="A85" s="341" t="s">
        <v>623</v>
      </c>
      <c r="B85" s="342" t="s">
        <v>534</v>
      </c>
      <c r="C85" s="339" t="s">
        <v>159</v>
      </c>
      <c r="D85" s="338">
        <v>1.5</v>
      </c>
      <c r="E85" s="343"/>
      <c r="F85" s="314">
        <f t="shared" si="0"/>
        <v>0</v>
      </c>
    </row>
    <row r="86" spans="1:6" ht="63.75" x14ac:dyDescent="0.2">
      <c r="A86" s="341" t="s">
        <v>537</v>
      </c>
      <c r="B86" s="342" t="s">
        <v>533</v>
      </c>
      <c r="C86" s="339" t="s">
        <v>163</v>
      </c>
      <c r="D86" s="338">
        <v>0.5</v>
      </c>
      <c r="E86" s="343"/>
      <c r="F86" s="314">
        <f t="shared" si="0"/>
        <v>0</v>
      </c>
    </row>
    <row r="87" spans="1:6" ht="102" x14ac:dyDescent="0.2">
      <c r="A87" s="341" t="s">
        <v>535</v>
      </c>
      <c r="B87" s="437" t="s">
        <v>622</v>
      </c>
      <c r="C87" s="339" t="s">
        <v>163</v>
      </c>
      <c r="D87" s="338">
        <v>10.5</v>
      </c>
      <c r="E87" s="343"/>
      <c r="F87" s="314">
        <f t="shared" si="0"/>
        <v>0</v>
      </c>
    </row>
    <row r="88" spans="1:6" ht="76.5" x14ac:dyDescent="0.2">
      <c r="A88" s="341" t="s">
        <v>221</v>
      </c>
      <c r="B88" s="342" t="s">
        <v>528</v>
      </c>
      <c r="C88" s="339" t="s">
        <v>163</v>
      </c>
      <c r="D88" s="338">
        <v>10.5</v>
      </c>
      <c r="E88" s="343"/>
      <c r="F88" s="314">
        <f t="shared" si="0"/>
        <v>0</v>
      </c>
    </row>
    <row r="89" spans="1:6" ht="70.5" customHeight="1" x14ac:dyDescent="0.2">
      <c r="A89" s="329" t="s">
        <v>532</v>
      </c>
      <c r="B89" s="328" t="s">
        <v>621</v>
      </c>
      <c r="C89" s="316" t="s">
        <v>159</v>
      </c>
      <c r="D89" s="315">
        <v>2.2000000000000002</v>
      </c>
      <c r="E89" s="343"/>
      <c r="F89" s="313">
        <f t="shared" si="0"/>
        <v>0</v>
      </c>
    </row>
    <row r="90" spans="1:6" ht="38.25" x14ac:dyDescent="0.2">
      <c r="A90" s="329" t="s">
        <v>218</v>
      </c>
      <c r="B90" s="342" t="s">
        <v>510</v>
      </c>
      <c r="C90" s="316" t="s">
        <v>12</v>
      </c>
      <c r="D90" s="315">
        <v>2</v>
      </c>
      <c r="E90" s="380"/>
      <c r="F90" s="379">
        <f t="shared" si="0"/>
        <v>0</v>
      </c>
    </row>
    <row r="91" spans="1:6" ht="25.5" x14ac:dyDescent="0.2">
      <c r="A91" s="329" t="s">
        <v>529</v>
      </c>
      <c r="B91" s="328" t="s">
        <v>508</v>
      </c>
      <c r="C91" s="316" t="s">
        <v>159</v>
      </c>
      <c r="D91" s="315">
        <v>40</v>
      </c>
      <c r="E91" s="343"/>
      <c r="F91" s="313">
        <f t="shared" si="0"/>
        <v>0</v>
      </c>
    </row>
    <row r="92" spans="1:6" ht="76.5" x14ac:dyDescent="0.2">
      <c r="A92" s="329" t="s">
        <v>527</v>
      </c>
      <c r="B92" s="328" t="s">
        <v>128</v>
      </c>
      <c r="C92" s="316"/>
      <c r="D92" s="315"/>
      <c r="E92" s="343"/>
      <c r="F92" s="313">
        <f>SUM(F77:F91)*0.1</f>
        <v>0</v>
      </c>
    </row>
    <row r="93" spans="1:6" s="319" customFormat="1" x14ac:dyDescent="0.2">
      <c r="A93" s="367"/>
      <c r="B93" s="327" t="s">
        <v>506</v>
      </c>
      <c r="C93" s="323"/>
      <c r="D93" s="322"/>
      <c r="E93" s="343" t="s">
        <v>21</v>
      </c>
      <c r="F93" s="320">
        <f>SUM(F77:F92)</f>
        <v>0</v>
      </c>
    </row>
    <row r="94" spans="1:6" s="319" customFormat="1" x14ac:dyDescent="0.2">
      <c r="A94" s="367"/>
      <c r="B94" s="327"/>
      <c r="C94" s="323"/>
      <c r="D94" s="322"/>
      <c r="E94" s="343"/>
      <c r="F94" s="320"/>
    </row>
    <row r="95" spans="1:6" s="319" customFormat="1" x14ac:dyDescent="0.2">
      <c r="A95" s="367"/>
      <c r="B95" s="327"/>
      <c r="C95" s="323"/>
      <c r="D95" s="322"/>
      <c r="E95" s="343"/>
      <c r="F95" s="320"/>
    </row>
    <row r="96" spans="1:6" s="319" customFormat="1" ht="15.75" x14ac:dyDescent="0.2">
      <c r="A96" s="376" t="s">
        <v>505</v>
      </c>
      <c r="B96" s="327"/>
      <c r="C96" s="323"/>
      <c r="D96" s="322"/>
      <c r="E96" s="343"/>
      <c r="F96" s="320"/>
    </row>
    <row r="97" spans="1:6" s="319" customFormat="1" x14ac:dyDescent="0.2">
      <c r="A97" s="367"/>
      <c r="B97" s="327"/>
      <c r="C97" s="323"/>
      <c r="D97" s="322"/>
      <c r="E97" s="343"/>
      <c r="F97" s="320"/>
    </row>
    <row r="98" spans="1:6" s="319" customFormat="1" ht="81.75" customHeight="1" x14ac:dyDescent="0.2">
      <c r="A98" s="329" t="s">
        <v>212</v>
      </c>
      <c r="B98" s="328" t="s">
        <v>620</v>
      </c>
      <c r="C98" s="316" t="s">
        <v>163</v>
      </c>
      <c r="D98" s="315">
        <v>0.4</v>
      </c>
      <c r="E98" s="343"/>
      <c r="F98" s="313">
        <f t="shared" ref="F98:F105" si="1">D98*E98</f>
        <v>0</v>
      </c>
    </row>
    <row r="99" spans="1:6" s="319" customFormat="1" ht="81.75" customHeight="1" x14ac:dyDescent="0.2">
      <c r="A99" s="329" t="s">
        <v>210</v>
      </c>
      <c r="B99" s="328" t="s">
        <v>619</v>
      </c>
      <c r="C99" s="316" t="s">
        <v>159</v>
      </c>
      <c r="D99" s="315">
        <v>1.8</v>
      </c>
      <c r="E99" s="343"/>
      <c r="F99" s="313">
        <f t="shared" si="1"/>
        <v>0</v>
      </c>
    </row>
    <row r="100" spans="1:6" s="378" customFormat="1" ht="88.5" customHeight="1" x14ac:dyDescent="0.2">
      <c r="A100" s="341" t="s">
        <v>208</v>
      </c>
      <c r="B100" s="342" t="s">
        <v>618</v>
      </c>
      <c r="C100" s="339" t="s">
        <v>163</v>
      </c>
      <c r="D100" s="338">
        <v>2.2999999999999998</v>
      </c>
      <c r="E100" s="343"/>
      <c r="F100" s="314">
        <f t="shared" si="1"/>
        <v>0</v>
      </c>
    </row>
    <row r="101" spans="1:6" s="378" customFormat="1" ht="63.75" x14ac:dyDescent="0.2">
      <c r="A101" s="341" t="s">
        <v>206</v>
      </c>
      <c r="B101" s="342" t="s">
        <v>499</v>
      </c>
      <c r="C101" s="339" t="s">
        <v>163</v>
      </c>
      <c r="D101" s="338">
        <v>0.5</v>
      </c>
      <c r="E101" s="343"/>
      <c r="F101" s="314">
        <f t="shared" si="1"/>
        <v>0</v>
      </c>
    </row>
    <row r="102" spans="1:6" s="319" customFormat="1" ht="63.75" x14ac:dyDescent="0.2">
      <c r="A102" s="329" t="s">
        <v>204</v>
      </c>
      <c r="B102" s="328" t="s">
        <v>497</v>
      </c>
      <c r="C102" s="316" t="s">
        <v>494</v>
      </c>
      <c r="D102" s="377">
        <v>107.8</v>
      </c>
      <c r="E102" s="343"/>
      <c r="F102" s="313">
        <f t="shared" si="1"/>
        <v>0</v>
      </c>
    </row>
    <row r="103" spans="1:6" s="319" customFormat="1" ht="43.5" customHeight="1" x14ac:dyDescent="0.2">
      <c r="A103" s="329" t="s">
        <v>202</v>
      </c>
      <c r="B103" s="328" t="s">
        <v>495</v>
      </c>
      <c r="C103" s="316" t="s">
        <v>494</v>
      </c>
      <c r="D103" s="377">
        <v>146.4</v>
      </c>
      <c r="E103" s="343"/>
      <c r="F103" s="313">
        <f t="shared" si="1"/>
        <v>0</v>
      </c>
    </row>
    <row r="104" spans="1:6" s="319" customFormat="1" ht="42" customHeight="1" x14ac:dyDescent="0.2">
      <c r="A104" s="329" t="s">
        <v>200</v>
      </c>
      <c r="B104" s="436" t="s">
        <v>617</v>
      </c>
      <c r="C104" s="316" t="s">
        <v>12</v>
      </c>
      <c r="D104" s="315">
        <v>1</v>
      </c>
      <c r="E104" s="343"/>
      <c r="F104" s="313">
        <f t="shared" si="1"/>
        <v>0</v>
      </c>
    </row>
    <row r="105" spans="1:6" s="319" customFormat="1" ht="51" x14ac:dyDescent="0.2">
      <c r="A105" s="329" t="s">
        <v>197</v>
      </c>
      <c r="B105" s="328" t="s">
        <v>616</v>
      </c>
      <c r="C105" s="316" t="s">
        <v>9</v>
      </c>
      <c r="D105" s="315">
        <v>2</v>
      </c>
      <c r="E105" s="343"/>
      <c r="F105" s="313">
        <f t="shared" si="1"/>
        <v>0</v>
      </c>
    </row>
    <row r="106" spans="1:6" s="319" customFormat="1" ht="76.5" x14ac:dyDescent="0.2">
      <c r="A106" s="329" t="s">
        <v>189</v>
      </c>
      <c r="B106" s="328" t="s">
        <v>490</v>
      </c>
      <c r="C106" s="316"/>
      <c r="D106" s="315"/>
      <c r="E106" s="343"/>
      <c r="F106" s="313">
        <f>SUM(F98:F105)*0.1</f>
        <v>0</v>
      </c>
    </row>
    <row r="107" spans="1:6" s="319" customFormat="1" x14ac:dyDescent="0.2">
      <c r="A107" s="367"/>
      <c r="B107" s="328"/>
      <c r="C107" s="316"/>
      <c r="D107" s="315"/>
      <c r="E107" s="343" t="s">
        <v>4</v>
      </c>
      <c r="F107" s="313"/>
    </row>
    <row r="108" spans="1:6" s="319" customFormat="1" x14ac:dyDescent="0.2">
      <c r="A108" s="367"/>
      <c r="B108" s="327" t="s">
        <v>489</v>
      </c>
      <c r="C108" s="323"/>
      <c r="D108" s="322"/>
      <c r="E108" s="343" t="s">
        <v>21</v>
      </c>
      <c r="F108" s="320">
        <f>SUM(F98:F107)</f>
        <v>0</v>
      </c>
    </row>
    <row r="109" spans="1:6" s="319" customFormat="1" x14ac:dyDescent="0.2">
      <c r="A109" s="367"/>
      <c r="B109" s="327"/>
      <c r="C109" s="323"/>
      <c r="D109" s="322"/>
      <c r="E109" s="343"/>
      <c r="F109" s="320"/>
    </row>
    <row r="110" spans="1:6" s="319" customFormat="1" x14ac:dyDescent="0.2">
      <c r="A110" s="367"/>
      <c r="B110" s="327"/>
      <c r="C110" s="323"/>
      <c r="D110" s="322"/>
      <c r="E110" s="343"/>
      <c r="F110" s="320"/>
    </row>
    <row r="111" spans="1:6" s="319" customFormat="1" ht="15.75" x14ac:dyDescent="0.2">
      <c r="A111" s="376" t="s">
        <v>488</v>
      </c>
      <c r="B111" s="327"/>
      <c r="C111" s="323"/>
      <c r="D111" s="322"/>
      <c r="E111" s="343"/>
      <c r="F111" s="320"/>
    </row>
    <row r="112" spans="1:6" s="319" customFormat="1" x14ac:dyDescent="0.2">
      <c r="A112" s="367"/>
      <c r="B112" s="327"/>
      <c r="C112" s="323"/>
      <c r="D112" s="322"/>
      <c r="E112" s="343"/>
      <c r="F112" s="320"/>
    </row>
    <row r="113" spans="1:6" s="319" customFormat="1" ht="63.75" x14ac:dyDescent="0.2">
      <c r="A113" s="329" t="s">
        <v>487</v>
      </c>
      <c r="B113" s="328" t="s">
        <v>482</v>
      </c>
      <c r="C113" s="316" t="s">
        <v>159</v>
      </c>
      <c r="D113" s="315">
        <v>12</v>
      </c>
      <c r="E113" s="314"/>
      <c r="F113" s="313">
        <f t="shared" ref="F113:F122" si="2">D113*E113</f>
        <v>0</v>
      </c>
    </row>
    <row r="114" spans="1:6" s="319" customFormat="1" ht="54.75" customHeight="1" x14ac:dyDescent="0.2">
      <c r="A114" s="329" t="s">
        <v>485</v>
      </c>
      <c r="B114" s="328" t="s">
        <v>480</v>
      </c>
      <c r="C114" s="316" t="s">
        <v>159</v>
      </c>
      <c r="D114" s="315">
        <v>12</v>
      </c>
      <c r="E114" s="314"/>
      <c r="F114" s="313">
        <f t="shared" si="2"/>
        <v>0</v>
      </c>
    </row>
    <row r="115" spans="1:6" s="319" customFormat="1" ht="42" customHeight="1" x14ac:dyDescent="0.2">
      <c r="A115" s="329" t="s">
        <v>483</v>
      </c>
      <c r="B115" s="342" t="s">
        <v>615</v>
      </c>
      <c r="C115" s="316" t="s">
        <v>159</v>
      </c>
      <c r="D115" s="315">
        <v>6</v>
      </c>
      <c r="E115" s="314"/>
      <c r="F115" s="313">
        <f t="shared" si="2"/>
        <v>0</v>
      </c>
    </row>
    <row r="116" spans="1:6" s="319" customFormat="1" ht="47.25" customHeight="1" x14ac:dyDescent="0.2">
      <c r="A116" s="341" t="s">
        <v>614</v>
      </c>
      <c r="B116" s="342" t="s">
        <v>613</v>
      </c>
      <c r="C116" s="339" t="s">
        <v>159</v>
      </c>
      <c r="D116" s="338">
        <v>12</v>
      </c>
      <c r="E116" s="314"/>
      <c r="F116" s="314">
        <f t="shared" si="2"/>
        <v>0</v>
      </c>
    </row>
    <row r="117" spans="1:6" s="319" customFormat="1" ht="56.25" customHeight="1" x14ac:dyDescent="0.2">
      <c r="A117" s="329" t="s">
        <v>612</v>
      </c>
      <c r="B117" s="342" t="s">
        <v>611</v>
      </c>
      <c r="C117" s="316" t="s">
        <v>159</v>
      </c>
      <c r="D117" s="315">
        <v>7</v>
      </c>
      <c r="E117" s="314"/>
      <c r="F117" s="313">
        <f t="shared" si="2"/>
        <v>0</v>
      </c>
    </row>
    <row r="118" spans="1:6" s="319" customFormat="1" ht="43.5" customHeight="1" x14ac:dyDescent="0.2">
      <c r="A118" s="329" t="s">
        <v>120</v>
      </c>
      <c r="B118" s="328" t="s">
        <v>610</v>
      </c>
      <c r="C118" s="316" t="s">
        <v>159</v>
      </c>
      <c r="D118" s="315">
        <v>12</v>
      </c>
      <c r="E118" s="314"/>
      <c r="F118" s="313">
        <f t="shared" si="2"/>
        <v>0</v>
      </c>
    </row>
    <row r="119" spans="1:6" s="319" customFormat="1" ht="47.25" customHeight="1" x14ac:dyDescent="0.2">
      <c r="A119" s="329" t="s">
        <v>118</v>
      </c>
      <c r="B119" s="373" t="s">
        <v>478</v>
      </c>
      <c r="C119" s="316" t="s">
        <v>159</v>
      </c>
      <c r="D119" s="315">
        <v>1</v>
      </c>
      <c r="E119" s="343"/>
      <c r="F119" s="313">
        <f t="shared" si="2"/>
        <v>0</v>
      </c>
    </row>
    <row r="120" spans="1:6" s="319" customFormat="1" ht="34.5" customHeight="1" x14ac:dyDescent="0.2">
      <c r="A120" s="329" t="s">
        <v>116</v>
      </c>
      <c r="B120" s="328" t="s">
        <v>609</v>
      </c>
      <c r="C120" s="316" t="s">
        <v>12</v>
      </c>
      <c r="D120" s="315">
        <v>1</v>
      </c>
      <c r="E120" s="314"/>
      <c r="F120" s="313">
        <f t="shared" si="2"/>
        <v>0</v>
      </c>
    </row>
    <row r="121" spans="1:6" s="319" customFormat="1" ht="63.75" customHeight="1" x14ac:dyDescent="0.2">
      <c r="A121" s="329" t="s">
        <v>114</v>
      </c>
      <c r="B121" s="404" t="s">
        <v>608</v>
      </c>
      <c r="C121" s="316" t="s">
        <v>12</v>
      </c>
      <c r="D121" s="315">
        <v>1</v>
      </c>
      <c r="E121" s="314"/>
      <c r="F121" s="313">
        <f t="shared" si="2"/>
        <v>0</v>
      </c>
    </row>
    <row r="122" spans="1:6" s="319" customFormat="1" ht="46.5" customHeight="1" x14ac:dyDescent="0.2">
      <c r="A122" s="329" t="s">
        <v>112</v>
      </c>
      <c r="B122" s="328" t="s">
        <v>607</v>
      </c>
      <c r="C122" s="316" t="s">
        <v>12</v>
      </c>
      <c r="D122" s="315">
        <v>1</v>
      </c>
      <c r="E122" s="314"/>
      <c r="F122" s="313">
        <f t="shared" si="2"/>
        <v>0</v>
      </c>
    </row>
    <row r="123" spans="1:6" s="319" customFormat="1" ht="76.5" x14ac:dyDescent="0.2">
      <c r="A123" s="329" t="s">
        <v>110</v>
      </c>
      <c r="B123" s="328" t="s">
        <v>476</v>
      </c>
      <c r="C123" s="316"/>
      <c r="D123" s="315"/>
      <c r="E123" s="343"/>
      <c r="F123" s="313">
        <f>SUM(F113:F122)*0.1</f>
        <v>0</v>
      </c>
    </row>
    <row r="124" spans="1:6" s="319" customFormat="1" x14ac:dyDescent="0.2">
      <c r="A124" s="367"/>
      <c r="B124" s="328"/>
      <c r="C124" s="316"/>
      <c r="D124" s="315"/>
      <c r="E124" s="343" t="s">
        <v>4</v>
      </c>
      <c r="F124" s="313"/>
    </row>
    <row r="125" spans="1:6" s="319" customFormat="1" x14ac:dyDescent="0.2">
      <c r="A125" s="367"/>
      <c r="B125" s="327" t="s">
        <v>475</v>
      </c>
      <c r="C125" s="323"/>
      <c r="D125" s="322"/>
      <c r="E125" s="343" t="s">
        <v>21</v>
      </c>
      <c r="F125" s="320">
        <f>SUM(F113:F124)</f>
        <v>0</v>
      </c>
    </row>
    <row r="126" spans="1:6" s="319" customFormat="1" x14ac:dyDescent="0.2">
      <c r="A126" s="367"/>
      <c r="B126" s="327"/>
      <c r="C126" s="323"/>
      <c r="D126" s="322"/>
      <c r="E126" s="343"/>
      <c r="F126" s="320"/>
    </row>
    <row r="127" spans="1:6" s="319" customFormat="1" ht="15.75" x14ac:dyDescent="0.2">
      <c r="A127" s="372" t="s">
        <v>474</v>
      </c>
      <c r="B127" s="327"/>
      <c r="C127" s="323"/>
      <c r="D127" s="322"/>
      <c r="E127" s="343"/>
      <c r="F127" s="320"/>
    </row>
    <row r="128" spans="1:6" s="319" customFormat="1" x14ac:dyDescent="0.2">
      <c r="A128" s="375" t="s">
        <v>473</v>
      </c>
      <c r="B128" s="327"/>
      <c r="C128" s="323"/>
      <c r="D128" s="322"/>
      <c r="E128" s="343"/>
      <c r="F128" s="320"/>
    </row>
    <row r="129" spans="1:6" s="319" customFormat="1" ht="25.5" x14ac:dyDescent="0.2">
      <c r="A129" s="370">
        <v>4.0999999999999996</v>
      </c>
      <c r="B129" s="328" t="s">
        <v>472</v>
      </c>
      <c r="C129" s="316" t="s">
        <v>159</v>
      </c>
      <c r="D129" s="315">
        <v>0.2</v>
      </c>
      <c r="E129" s="314"/>
      <c r="F129" s="313">
        <f t="shared" ref="F129:F135" si="3">D129*E129</f>
        <v>0</v>
      </c>
    </row>
    <row r="130" spans="1:6" s="319" customFormat="1" ht="25.5" x14ac:dyDescent="0.2">
      <c r="A130" s="370">
        <v>4.2</v>
      </c>
      <c r="B130" s="328" t="s">
        <v>471</v>
      </c>
      <c r="C130" s="316" t="s">
        <v>159</v>
      </c>
      <c r="D130" s="315">
        <v>0.35</v>
      </c>
      <c r="E130" s="314"/>
      <c r="F130" s="313">
        <f t="shared" si="3"/>
        <v>0</v>
      </c>
    </row>
    <row r="131" spans="1:6" s="319" customFormat="1" ht="51" x14ac:dyDescent="0.2">
      <c r="A131" s="370">
        <v>4.3</v>
      </c>
      <c r="B131" s="328" t="s">
        <v>469</v>
      </c>
      <c r="C131" s="316" t="s">
        <v>159</v>
      </c>
      <c r="D131" s="315">
        <v>8.5</v>
      </c>
      <c r="E131" s="314"/>
      <c r="F131" s="313">
        <f t="shared" si="3"/>
        <v>0</v>
      </c>
    </row>
    <row r="132" spans="1:6" s="319" customFormat="1" ht="38.25" x14ac:dyDescent="0.2">
      <c r="A132" s="370">
        <v>4.4000000000000004</v>
      </c>
      <c r="B132" s="328" t="s">
        <v>468</v>
      </c>
      <c r="C132" s="316" t="s">
        <v>159</v>
      </c>
      <c r="D132" s="315">
        <v>3.5</v>
      </c>
      <c r="E132" s="314"/>
      <c r="F132" s="313">
        <f t="shared" si="3"/>
        <v>0</v>
      </c>
    </row>
    <row r="133" spans="1:6" s="319" customFormat="1" ht="38.25" x14ac:dyDescent="0.2">
      <c r="A133" s="370">
        <v>4.5</v>
      </c>
      <c r="B133" s="328" t="s">
        <v>466</v>
      </c>
      <c r="C133" s="316" t="s">
        <v>12</v>
      </c>
      <c r="D133" s="315">
        <v>3.5</v>
      </c>
      <c r="E133" s="314"/>
      <c r="F133" s="313">
        <f t="shared" si="3"/>
        <v>0</v>
      </c>
    </row>
    <row r="134" spans="1:6" s="319" customFormat="1" ht="25.5" x14ac:dyDescent="0.2">
      <c r="A134" s="370">
        <v>4.5999999999999996</v>
      </c>
      <c r="B134" s="328" t="s">
        <v>464</v>
      </c>
      <c r="C134" s="316" t="s">
        <v>12</v>
      </c>
      <c r="D134" s="315">
        <v>1</v>
      </c>
      <c r="E134" s="314"/>
      <c r="F134" s="313">
        <f t="shared" si="3"/>
        <v>0</v>
      </c>
    </row>
    <row r="135" spans="1:6" s="319" customFormat="1" ht="58.5" customHeight="1" x14ac:dyDescent="0.2">
      <c r="A135" s="370">
        <v>4.7</v>
      </c>
      <c r="B135" s="373" t="s">
        <v>606</v>
      </c>
      <c r="C135" s="316" t="s">
        <v>12</v>
      </c>
      <c r="D135" s="315">
        <v>3</v>
      </c>
      <c r="E135" s="314"/>
      <c r="F135" s="313">
        <f t="shared" si="3"/>
        <v>0</v>
      </c>
    </row>
    <row r="136" spans="1:6" s="319" customFormat="1" ht="9" customHeight="1" x14ac:dyDescent="0.2">
      <c r="A136" s="370"/>
      <c r="B136" s="328"/>
      <c r="C136" s="316"/>
      <c r="D136" s="315"/>
      <c r="E136" s="314"/>
      <c r="F136" s="313"/>
    </row>
    <row r="137" spans="1:6" s="319" customFormat="1" ht="76.5" x14ac:dyDescent="0.2">
      <c r="A137" s="370">
        <v>4.8</v>
      </c>
      <c r="B137" s="328" t="s">
        <v>462</v>
      </c>
      <c r="C137" s="316"/>
      <c r="D137" s="315"/>
      <c r="E137" s="314"/>
      <c r="F137" s="313">
        <f>SUM(F129:F136)*0.1</f>
        <v>0</v>
      </c>
    </row>
    <row r="138" spans="1:6" s="319" customFormat="1" x14ac:dyDescent="0.2">
      <c r="A138" s="369"/>
      <c r="B138" s="328"/>
      <c r="C138" s="316"/>
      <c r="D138" s="315"/>
      <c r="E138" s="314"/>
      <c r="F138" s="313"/>
    </row>
    <row r="139" spans="1:6" s="319" customFormat="1" x14ac:dyDescent="0.2">
      <c r="A139" s="368"/>
      <c r="B139" s="327" t="s">
        <v>461</v>
      </c>
      <c r="C139" s="323"/>
      <c r="D139" s="322"/>
      <c r="E139" s="321" t="s">
        <v>21</v>
      </c>
      <c r="F139" s="320">
        <f>SUM(F129:F138)</f>
        <v>0</v>
      </c>
    </row>
    <row r="140" spans="1:6" s="319" customFormat="1" x14ac:dyDescent="0.2">
      <c r="A140" s="367"/>
      <c r="B140" s="327"/>
      <c r="C140" s="323"/>
      <c r="D140" s="322"/>
      <c r="E140" s="343"/>
      <c r="F140" s="320"/>
    </row>
    <row r="141" spans="1:6" s="319" customFormat="1" x14ac:dyDescent="0.2">
      <c r="A141" s="367"/>
      <c r="B141" s="327"/>
      <c r="C141" s="323"/>
      <c r="D141" s="322"/>
      <c r="E141" s="343"/>
      <c r="F141" s="320"/>
    </row>
    <row r="142" spans="1:6" s="319" customFormat="1" ht="15.75" x14ac:dyDescent="0.2">
      <c r="A142" s="372" t="s">
        <v>460</v>
      </c>
      <c r="B142" s="327"/>
      <c r="C142" s="323"/>
      <c r="D142" s="322"/>
      <c r="E142" s="343"/>
      <c r="F142" s="320"/>
    </row>
    <row r="143" spans="1:6" s="319" customFormat="1" x14ac:dyDescent="0.2">
      <c r="A143" s="367"/>
      <c r="B143" s="327"/>
      <c r="C143" s="323"/>
      <c r="D143" s="322"/>
      <c r="E143" s="343"/>
      <c r="F143" s="320"/>
    </row>
    <row r="144" spans="1:6" s="319" customFormat="1" ht="108.75" customHeight="1" x14ac:dyDescent="0.2">
      <c r="A144" s="370">
        <v>5.0999999999999996</v>
      </c>
      <c r="B144" s="328" t="s">
        <v>605</v>
      </c>
      <c r="C144" s="315" t="s">
        <v>12</v>
      </c>
      <c r="D144" s="315">
        <v>1</v>
      </c>
      <c r="E144" s="314"/>
      <c r="F144" s="313">
        <f>D144*E144</f>
        <v>0</v>
      </c>
    </row>
    <row r="145" spans="1:6" s="319" customFormat="1" ht="44.25" customHeight="1" x14ac:dyDescent="0.2">
      <c r="A145" s="370">
        <v>5.2</v>
      </c>
      <c r="B145" s="328" t="s">
        <v>604</v>
      </c>
      <c r="C145" s="315" t="s">
        <v>12</v>
      </c>
      <c r="D145" s="315">
        <v>1</v>
      </c>
      <c r="E145" s="314"/>
      <c r="F145" s="313">
        <f>D145*E145</f>
        <v>0</v>
      </c>
    </row>
    <row r="146" spans="1:6" s="319" customFormat="1" ht="38.25" x14ac:dyDescent="0.2">
      <c r="A146" s="370">
        <v>5.3</v>
      </c>
      <c r="B146" s="328" t="s">
        <v>603</v>
      </c>
      <c r="C146" s="315" t="s">
        <v>12</v>
      </c>
      <c r="D146" s="315">
        <v>1</v>
      </c>
      <c r="E146" s="314"/>
      <c r="F146" s="313">
        <f>D146*E146</f>
        <v>0</v>
      </c>
    </row>
    <row r="147" spans="1:6" s="319" customFormat="1" ht="111" customHeight="1" x14ac:dyDescent="0.2">
      <c r="A147" s="329" t="s">
        <v>602</v>
      </c>
      <c r="B147" s="328" t="s">
        <v>601</v>
      </c>
      <c r="C147" s="316" t="s">
        <v>12</v>
      </c>
      <c r="D147" s="315">
        <v>1</v>
      </c>
      <c r="E147" s="314"/>
      <c r="F147" s="313">
        <f>D147*E147</f>
        <v>0</v>
      </c>
    </row>
    <row r="148" spans="1:6" s="319" customFormat="1" ht="38.25" x14ac:dyDescent="0.2">
      <c r="A148" s="370" t="s">
        <v>4</v>
      </c>
      <c r="B148" s="371" t="s">
        <v>456</v>
      </c>
      <c r="C148" s="316"/>
      <c r="D148" s="315"/>
      <c r="E148" s="343"/>
      <c r="F148" s="313"/>
    </row>
    <row r="149" spans="1:6" s="319" customFormat="1" ht="71.25" customHeight="1" x14ac:dyDescent="0.2">
      <c r="A149" s="329" t="s">
        <v>453</v>
      </c>
      <c r="B149" s="328" t="s">
        <v>600</v>
      </c>
      <c r="C149" s="316" t="s">
        <v>12</v>
      </c>
      <c r="D149" s="315">
        <v>1</v>
      </c>
      <c r="E149" s="314"/>
      <c r="F149" s="313">
        <f>D149*E149</f>
        <v>0</v>
      </c>
    </row>
    <row r="150" spans="1:6" s="319" customFormat="1" ht="76.5" x14ac:dyDescent="0.2">
      <c r="A150" s="329" t="s">
        <v>599</v>
      </c>
      <c r="B150" s="328" t="s">
        <v>452</v>
      </c>
      <c r="C150" s="316"/>
      <c r="D150" s="315"/>
      <c r="E150" s="314"/>
      <c r="F150" s="313">
        <f>SUM(F144:F149)*0.1</f>
        <v>0</v>
      </c>
    </row>
    <row r="151" spans="1:6" s="319" customFormat="1" x14ac:dyDescent="0.2">
      <c r="A151" s="369"/>
      <c r="B151" s="328"/>
      <c r="C151" s="316"/>
      <c r="D151" s="315"/>
      <c r="E151" s="314"/>
      <c r="F151" s="313"/>
    </row>
    <row r="152" spans="1:6" s="319" customFormat="1" x14ac:dyDescent="0.2">
      <c r="A152" s="368"/>
      <c r="B152" s="327" t="s">
        <v>451</v>
      </c>
      <c r="C152" s="323"/>
      <c r="D152" s="322"/>
      <c r="E152" s="321" t="s">
        <v>21</v>
      </c>
      <c r="F152" s="320">
        <f>SUM(F144:F151)</f>
        <v>0</v>
      </c>
    </row>
    <row r="153" spans="1:6" s="319" customFormat="1" x14ac:dyDescent="0.2">
      <c r="A153" s="367"/>
      <c r="B153" s="327"/>
      <c r="C153" s="323"/>
      <c r="D153" s="322"/>
      <c r="E153" s="343"/>
      <c r="F153" s="320"/>
    </row>
    <row r="154" spans="1:6" s="364" customFormat="1" ht="15.75" x14ac:dyDescent="0.25">
      <c r="A154" s="366" t="s">
        <v>450</v>
      </c>
      <c r="B154" s="365"/>
      <c r="C154" s="361"/>
      <c r="D154" s="360"/>
      <c r="E154" s="343" t="s">
        <v>4</v>
      </c>
      <c r="F154" s="359"/>
    </row>
    <row r="155" spans="1:6" x14ac:dyDescent="0.2">
      <c r="A155" s="318"/>
      <c r="B155" s="328"/>
      <c r="C155" s="316"/>
      <c r="D155" s="315"/>
      <c r="E155" s="343" t="s">
        <v>4</v>
      </c>
      <c r="F155" s="313"/>
    </row>
    <row r="156" spans="1:6" ht="62.25" customHeight="1" x14ac:dyDescent="0.2">
      <c r="A156" s="329">
        <v>6.1</v>
      </c>
      <c r="B156" s="328" t="s">
        <v>125</v>
      </c>
      <c r="C156" s="316"/>
      <c r="D156" s="315"/>
      <c r="E156" s="343"/>
      <c r="F156" s="313"/>
    </row>
    <row r="157" spans="1:6" x14ac:dyDescent="0.2">
      <c r="A157" s="329" t="s">
        <v>4</v>
      </c>
      <c r="B157" s="328" t="s">
        <v>449</v>
      </c>
      <c r="C157" s="316"/>
      <c r="D157" s="315"/>
      <c r="E157" s="343"/>
      <c r="F157" s="313">
        <f>E157</f>
        <v>0</v>
      </c>
    </row>
    <row r="158" spans="1:6" x14ac:dyDescent="0.2">
      <c r="A158" s="329" t="s">
        <v>4</v>
      </c>
      <c r="B158" s="328" t="s">
        <v>448</v>
      </c>
      <c r="C158" s="316"/>
      <c r="D158" s="315"/>
      <c r="E158" s="343"/>
      <c r="F158" s="313">
        <f>E158</f>
        <v>0</v>
      </c>
    </row>
    <row r="159" spans="1:6" ht="63.75" x14ac:dyDescent="0.2">
      <c r="A159" s="329">
        <v>6.2</v>
      </c>
      <c r="B159" s="328" t="s">
        <v>447</v>
      </c>
      <c r="C159" s="316" t="s">
        <v>12</v>
      </c>
      <c r="D159" s="315">
        <v>18</v>
      </c>
      <c r="E159" s="343"/>
      <c r="F159" s="313">
        <f>D159*E159</f>
        <v>0</v>
      </c>
    </row>
    <row r="160" spans="1:6" ht="29.25" customHeight="1" x14ac:dyDescent="0.2">
      <c r="A160" s="329" t="s">
        <v>598</v>
      </c>
      <c r="B160" s="328" t="s">
        <v>597</v>
      </c>
      <c r="C160" s="316" t="s">
        <v>12</v>
      </c>
      <c r="D160" s="315">
        <v>4</v>
      </c>
      <c r="E160" s="343"/>
      <c r="F160" s="313">
        <f>D160*E160</f>
        <v>0</v>
      </c>
    </row>
    <row r="161" spans="1:6" ht="53.25" customHeight="1" x14ac:dyDescent="0.2">
      <c r="A161" s="341" t="s">
        <v>445</v>
      </c>
      <c r="B161" s="342" t="s">
        <v>442</v>
      </c>
      <c r="C161" s="339" t="s">
        <v>12</v>
      </c>
      <c r="D161" s="338">
        <v>14</v>
      </c>
      <c r="E161" s="314"/>
      <c r="F161" s="314">
        <f>D161*E161</f>
        <v>0</v>
      </c>
    </row>
    <row r="162" spans="1:6" ht="187.5" customHeight="1" x14ac:dyDescent="0.2">
      <c r="A162" s="345"/>
      <c r="B162" s="342" t="s">
        <v>441</v>
      </c>
      <c r="C162" s="339"/>
      <c r="D162" s="338"/>
      <c r="E162" s="314"/>
      <c r="F162" s="314"/>
    </row>
    <row r="163" spans="1:6" s="331" customFormat="1" ht="25.5" x14ac:dyDescent="0.2">
      <c r="A163" s="341" t="s">
        <v>443</v>
      </c>
      <c r="B163" s="342" t="s">
        <v>435</v>
      </c>
      <c r="C163" s="339" t="s">
        <v>12</v>
      </c>
      <c r="D163" s="338">
        <v>1</v>
      </c>
      <c r="E163" s="343"/>
      <c r="F163" s="314">
        <f>D163*E163</f>
        <v>0</v>
      </c>
    </row>
    <row r="164" spans="1:6" s="331" customFormat="1" x14ac:dyDescent="0.2">
      <c r="A164" s="341"/>
      <c r="B164" s="342"/>
      <c r="C164" s="339"/>
      <c r="D164" s="338"/>
      <c r="E164" s="343"/>
      <c r="F164" s="314"/>
    </row>
    <row r="165" spans="1:6" s="331" customFormat="1" ht="93" customHeight="1" x14ac:dyDescent="0.2">
      <c r="A165" s="341" t="s">
        <v>440</v>
      </c>
      <c r="B165" s="342" t="s">
        <v>596</v>
      </c>
      <c r="C165" s="339" t="s">
        <v>12</v>
      </c>
      <c r="D165" s="338">
        <v>1</v>
      </c>
      <c r="E165" s="343"/>
      <c r="F165" s="314">
        <f t="shared" ref="F165:F171" si="4">D165*E165</f>
        <v>0</v>
      </c>
    </row>
    <row r="166" spans="1:6" s="331" customFormat="1" ht="51" x14ac:dyDescent="0.2">
      <c r="A166" s="341" t="s">
        <v>438</v>
      </c>
      <c r="B166" s="700" t="s">
        <v>1161</v>
      </c>
      <c r="C166" s="339" t="s">
        <v>12</v>
      </c>
      <c r="D166" s="338">
        <v>1</v>
      </c>
      <c r="E166" s="343"/>
      <c r="F166" s="314">
        <f t="shared" si="4"/>
        <v>0</v>
      </c>
    </row>
    <row r="167" spans="1:6" s="331" customFormat="1" ht="58.5" customHeight="1" x14ac:dyDescent="0.2">
      <c r="A167" s="341" t="s">
        <v>436</v>
      </c>
      <c r="B167" s="700" t="s">
        <v>595</v>
      </c>
      <c r="C167" s="339" t="s">
        <v>12</v>
      </c>
      <c r="D167" s="338">
        <v>1</v>
      </c>
      <c r="E167" s="343"/>
      <c r="F167" s="314">
        <f t="shared" si="4"/>
        <v>0</v>
      </c>
    </row>
    <row r="168" spans="1:6" ht="31.5" customHeight="1" x14ac:dyDescent="0.2">
      <c r="A168" s="329" t="s">
        <v>434</v>
      </c>
      <c r="B168" s="342" t="s">
        <v>594</v>
      </c>
      <c r="C168" s="316" t="s">
        <v>12</v>
      </c>
      <c r="D168" s="315">
        <v>1</v>
      </c>
      <c r="E168" s="343"/>
      <c r="F168" s="313">
        <f t="shared" si="4"/>
        <v>0</v>
      </c>
    </row>
    <row r="169" spans="1:6" ht="56.25" customHeight="1" x14ac:dyDescent="0.2">
      <c r="A169" s="329" t="s">
        <v>432</v>
      </c>
      <c r="B169" s="342" t="s">
        <v>593</v>
      </c>
      <c r="C169" s="316" t="s">
        <v>12</v>
      </c>
      <c r="D169" s="315">
        <v>1</v>
      </c>
      <c r="E169" s="343"/>
      <c r="F169" s="313">
        <f t="shared" si="4"/>
        <v>0</v>
      </c>
    </row>
    <row r="170" spans="1:6" ht="45" customHeight="1" x14ac:dyDescent="0.2">
      <c r="A170" s="329" t="s">
        <v>430</v>
      </c>
      <c r="B170" s="328" t="s">
        <v>396</v>
      </c>
      <c r="C170" s="316" t="s">
        <v>290</v>
      </c>
      <c r="D170" s="315">
        <v>1</v>
      </c>
      <c r="E170" s="343"/>
      <c r="F170" s="313">
        <f t="shared" si="4"/>
        <v>0</v>
      </c>
    </row>
    <row r="171" spans="1:6" ht="42" customHeight="1" x14ac:dyDescent="0.2">
      <c r="A171" s="329" t="s">
        <v>428</v>
      </c>
      <c r="B171" s="328" t="s">
        <v>394</v>
      </c>
      <c r="C171" s="316" t="s">
        <v>12</v>
      </c>
      <c r="D171" s="315">
        <v>1</v>
      </c>
      <c r="E171" s="343"/>
      <c r="F171" s="313">
        <f t="shared" si="4"/>
        <v>0</v>
      </c>
    </row>
    <row r="172" spans="1:6" ht="76.5" x14ac:dyDescent="0.2">
      <c r="A172" s="329" t="s">
        <v>426</v>
      </c>
      <c r="B172" s="328" t="s">
        <v>392</v>
      </c>
      <c r="C172" s="316"/>
      <c r="D172" s="315"/>
      <c r="E172" s="343"/>
      <c r="F172" s="313">
        <f>SUM(F156:F171)*0.1</f>
        <v>0</v>
      </c>
    </row>
    <row r="173" spans="1:6" s="319" customFormat="1" x14ac:dyDescent="0.2">
      <c r="A173" s="318"/>
      <c r="B173" s="328"/>
      <c r="C173" s="316"/>
      <c r="D173" s="315"/>
      <c r="E173" s="343" t="s">
        <v>4</v>
      </c>
      <c r="F173" s="313"/>
    </row>
    <row r="174" spans="1:6" s="319" customFormat="1" x14ac:dyDescent="0.2">
      <c r="A174" s="325"/>
      <c r="B174" s="327" t="s">
        <v>90</v>
      </c>
      <c r="C174" s="323"/>
      <c r="D174" s="322"/>
      <c r="E174" s="343" t="s">
        <v>21</v>
      </c>
      <c r="F174" s="320">
        <f>SUM(F156:F173)</f>
        <v>0</v>
      </c>
    </row>
    <row r="175" spans="1:6" s="364" customFormat="1" ht="15.75" x14ac:dyDescent="0.25">
      <c r="A175" s="325"/>
      <c r="B175" s="327"/>
      <c r="C175" s="323"/>
      <c r="D175" s="322"/>
      <c r="E175" s="343"/>
      <c r="F175" s="320"/>
    </row>
    <row r="176" spans="1:6" s="319" customFormat="1" ht="15.75" x14ac:dyDescent="0.25">
      <c r="A176" s="363" t="s">
        <v>391</v>
      </c>
      <c r="B176" s="362"/>
      <c r="C176" s="361"/>
      <c r="D176" s="360"/>
      <c r="E176" s="343"/>
      <c r="F176" s="359"/>
    </row>
    <row r="177" spans="1:6" ht="33" x14ac:dyDescent="0.2">
      <c r="A177" s="358" t="s">
        <v>4</v>
      </c>
      <c r="B177" s="357" t="s">
        <v>390</v>
      </c>
      <c r="C177" s="316"/>
      <c r="D177" s="315"/>
      <c r="E177" s="343"/>
      <c r="F177" s="313"/>
    </row>
    <row r="178" spans="1:6" s="331" customFormat="1" ht="15" x14ac:dyDescent="0.2">
      <c r="A178" s="356" t="s">
        <v>4</v>
      </c>
      <c r="B178" s="355" t="s">
        <v>389</v>
      </c>
      <c r="C178" s="339"/>
      <c r="D178" s="338"/>
      <c r="E178" s="354"/>
      <c r="F178" s="314"/>
    </row>
    <row r="179" spans="1:6" s="331" customFormat="1" x14ac:dyDescent="0.2">
      <c r="A179" s="435" t="s">
        <v>388</v>
      </c>
      <c r="B179" s="434" t="s">
        <v>592</v>
      </c>
      <c r="C179" s="433" t="s">
        <v>12</v>
      </c>
      <c r="D179" s="432">
        <v>1</v>
      </c>
      <c r="E179" s="332"/>
      <c r="F179" s="431">
        <f>D179*E179</f>
        <v>0</v>
      </c>
    </row>
    <row r="180" spans="1:6" s="331" customFormat="1" x14ac:dyDescent="0.2">
      <c r="A180" s="428" t="s">
        <v>386</v>
      </c>
      <c r="B180" s="336" t="s">
        <v>65</v>
      </c>
      <c r="C180" s="427" t="s">
        <v>12</v>
      </c>
      <c r="D180" s="426">
        <v>1</v>
      </c>
      <c r="E180" s="425"/>
      <c r="F180" s="332">
        <f>D180*E180</f>
        <v>0</v>
      </c>
    </row>
    <row r="181" spans="1:6" s="331" customFormat="1" x14ac:dyDescent="0.2">
      <c r="A181" s="329" t="s">
        <v>383</v>
      </c>
      <c r="B181" s="328" t="s">
        <v>591</v>
      </c>
      <c r="C181" s="430" t="s">
        <v>12</v>
      </c>
      <c r="D181" s="429">
        <v>1</v>
      </c>
      <c r="E181" s="314"/>
      <c r="F181" s="313">
        <f>D181*E181</f>
        <v>0</v>
      </c>
    </row>
    <row r="182" spans="1:6" s="331" customFormat="1" x14ac:dyDescent="0.2">
      <c r="A182" s="428" t="s">
        <v>381</v>
      </c>
      <c r="B182" s="336" t="s">
        <v>590</v>
      </c>
      <c r="C182" s="427" t="s">
        <v>12</v>
      </c>
      <c r="D182" s="426">
        <v>1</v>
      </c>
      <c r="E182" s="425"/>
      <c r="F182" s="332">
        <f>D182*E182</f>
        <v>0</v>
      </c>
    </row>
    <row r="183" spans="1:6" s="331" customFormat="1" ht="25.5" x14ac:dyDescent="0.2">
      <c r="A183" s="341"/>
      <c r="B183" s="344" t="s">
        <v>384</v>
      </c>
      <c r="C183" s="339"/>
      <c r="D183" s="338"/>
      <c r="E183" s="343"/>
      <c r="F183" s="314"/>
    </row>
    <row r="184" spans="1:6" s="331" customFormat="1" ht="35.25" customHeight="1" x14ac:dyDescent="0.2">
      <c r="A184" s="351" t="s">
        <v>379</v>
      </c>
      <c r="B184" s="350" t="s">
        <v>589</v>
      </c>
      <c r="C184" s="349" t="s">
        <v>12</v>
      </c>
      <c r="D184" s="349">
        <v>1</v>
      </c>
      <c r="E184" s="348"/>
      <c r="F184" s="347">
        <f>D184*E184</f>
        <v>0</v>
      </c>
    </row>
    <row r="185" spans="1:6" s="331" customFormat="1" ht="63.75" customHeight="1" x14ac:dyDescent="0.2">
      <c r="A185" s="351" t="s">
        <v>377</v>
      </c>
      <c r="B185" s="350" t="s">
        <v>588</v>
      </c>
      <c r="C185" s="349" t="s">
        <v>12</v>
      </c>
      <c r="D185" s="349">
        <v>1</v>
      </c>
      <c r="E185" s="348"/>
      <c r="F185" s="347">
        <f>D185*E185</f>
        <v>0</v>
      </c>
    </row>
    <row r="186" spans="1:6" s="331" customFormat="1" x14ac:dyDescent="0.2">
      <c r="A186" s="341"/>
      <c r="B186" s="424" t="s">
        <v>587</v>
      </c>
      <c r="C186" s="339"/>
      <c r="D186" s="338"/>
      <c r="E186" s="343"/>
      <c r="F186" s="314"/>
    </row>
    <row r="187" spans="1:6" s="331" customFormat="1" x14ac:dyDescent="0.2">
      <c r="A187" s="341"/>
      <c r="B187" s="423" t="s">
        <v>334</v>
      </c>
      <c r="C187" s="339"/>
      <c r="D187" s="338"/>
      <c r="E187" s="343"/>
      <c r="F187" s="314"/>
    </row>
    <row r="188" spans="1:6" s="331" customFormat="1" x14ac:dyDescent="0.2">
      <c r="A188" s="341"/>
      <c r="B188" s="423" t="s">
        <v>333</v>
      </c>
      <c r="C188" s="339"/>
      <c r="D188" s="338"/>
      <c r="E188" s="343"/>
      <c r="F188" s="314"/>
    </row>
    <row r="189" spans="1:6" s="331" customFormat="1" x14ac:dyDescent="0.2">
      <c r="A189" s="341"/>
      <c r="B189" s="423" t="s">
        <v>331</v>
      </c>
      <c r="C189" s="339"/>
      <c r="D189" s="338"/>
      <c r="E189" s="343"/>
      <c r="F189" s="314"/>
    </row>
    <row r="190" spans="1:6" s="331" customFormat="1" x14ac:dyDescent="0.2">
      <c r="A190" s="341"/>
      <c r="B190" s="423" t="s">
        <v>330</v>
      </c>
      <c r="C190" s="339"/>
      <c r="D190" s="338"/>
      <c r="E190" s="343"/>
      <c r="F190" s="314"/>
    </row>
    <row r="191" spans="1:6" s="331" customFormat="1" ht="3.75" customHeight="1" x14ac:dyDescent="0.2">
      <c r="A191" s="341"/>
      <c r="B191" s="422"/>
      <c r="C191" s="339"/>
      <c r="D191" s="338"/>
      <c r="E191" s="343"/>
      <c r="F191" s="314"/>
    </row>
    <row r="192" spans="1:6" s="331" customFormat="1" ht="8.25" customHeight="1" x14ac:dyDescent="0.2">
      <c r="A192" s="341"/>
      <c r="B192" s="346"/>
      <c r="C192" s="339"/>
      <c r="D192" s="338"/>
      <c r="E192" s="343"/>
      <c r="F192" s="314"/>
    </row>
    <row r="193" spans="1:6" s="331" customFormat="1" x14ac:dyDescent="0.2">
      <c r="A193" s="345"/>
      <c r="B193" s="344" t="s">
        <v>328</v>
      </c>
      <c r="C193" s="339"/>
      <c r="D193" s="338"/>
      <c r="E193" s="343"/>
      <c r="F193" s="314"/>
    </row>
    <row r="194" spans="1:6" s="331" customFormat="1" ht="25.5" x14ac:dyDescent="0.2">
      <c r="A194" s="341" t="s">
        <v>375</v>
      </c>
      <c r="B194" s="342" t="s">
        <v>586</v>
      </c>
      <c r="C194" s="339" t="s">
        <v>12</v>
      </c>
      <c r="D194" s="338">
        <v>1</v>
      </c>
      <c r="E194" s="314"/>
      <c r="F194" s="314">
        <f>D194*E194</f>
        <v>0</v>
      </c>
    </row>
    <row r="195" spans="1:6" s="331" customFormat="1" x14ac:dyDescent="0.2">
      <c r="A195" s="341" t="s">
        <v>4</v>
      </c>
      <c r="B195" s="344" t="s">
        <v>4</v>
      </c>
      <c r="C195" s="339"/>
      <c r="D195" s="338"/>
      <c r="E195" s="343"/>
      <c r="F195" s="314"/>
    </row>
    <row r="196" spans="1:6" s="331" customFormat="1" ht="33.75" customHeight="1" x14ac:dyDescent="0.2">
      <c r="A196" s="341" t="s">
        <v>373</v>
      </c>
      <c r="B196" s="344" t="s">
        <v>585</v>
      </c>
      <c r="C196" s="419" t="s">
        <v>290</v>
      </c>
      <c r="D196" s="418">
        <v>1</v>
      </c>
      <c r="E196" s="314"/>
      <c r="F196" s="314">
        <f>D196*E196</f>
        <v>0</v>
      </c>
    </row>
    <row r="197" spans="1:6" s="331" customFormat="1" x14ac:dyDescent="0.2">
      <c r="A197" s="341"/>
      <c r="B197" s="417" t="s">
        <v>584</v>
      </c>
      <c r="C197" s="416" t="s">
        <v>12</v>
      </c>
      <c r="D197" s="415">
        <v>2</v>
      </c>
      <c r="E197" s="314"/>
      <c r="F197" s="314"/>
    </row>
    <row r="198" spans="1:6" s="331" customFormat="1" x14ac:dyDescent="0.2">
      <c r="A198" s="341"/>
      <c r="B198" s="417" t="s">
        <v>583</v>
      </c>
      <c r="C198" s="416" t="s">
        <v>12</v>
      </c>
      <c r="D198" s="415">
        <v>1</v>
      </c>
      <c r="E198" s="314"/>
      <c r="F198" s="314"/>
    </row>
    <row r="199" spans="1:6" s="331" customFormat="1" x14ac:dyDescent="0.2">
      <c r="A199" s="341"/>
      <c r="B199" s="417" t="s">
        <v>582</v>
      </c>
      <c r="C199" s="416" t="s">
        <v>12</v>
      </c>
      <c r="D199" s="415">
        <v>1</v>
      </c>
      <c r="E199" s="314"/>
      <c r="F199" s="314"/>
    </row>
    <row r="200" spans="1:6" s="331" customFormat="1" ht="38.25" x14ac:dyDescent="0.2">
      <c r="A200" s="341"/>
      <c r="B200" s="417" t="s">
        <v>581</v>
      </c>
      <c r="C200" s="416" t="s">
        <v>12</v>
      </c>
      <c r="D200" s="415">
        <v>1</v>
      </c>
      <c r="E200" s="314"/>
      <c r="F200" s="314"/>
    </row>
    <row r="201" spans="1:6" s="331" customFormat="1" x14ac:dyDescent="0.2">
      <c r="A201" s="341"/>
      <c r="B201" s="417" t="s">
        <v>580</v>
      </c>
      <c r="C201" s="416" t="s">
        <v>12</v>
      </c>
      <c r="D201" s="415">
        <v>1</v>
      </c>
      <c r="E201" s="314"/>
      <c r="F201" s="314"/>
    </row>
    <row r="202" spans="1:6" s="331" customFormat="1" ht="76.5" x14ac:dyDescent="0.2">
      <c r="A202" s="341"/>
      <c r="B202" s="701" t="s">
        <v>1162</v>
      </c>
      <c r="C202" s="416" t="s">
        <v>12</v>
      </c>
      <c r="D202" s="415">
        <v>1</v>
      </c>
      <c r="E202" s="314"/>
      <c r="F202" s="314"/>
    </row>
    <row r="203" spans="1:6" s="331" customFormat="1" x14ac:dyDescent="0.2">
      <c r="A203" s="341"/>
      <c r="B203" s="417" t="s">
        <v>579</v>
      </c>
      <c r="C203" s="416" t="s">
        <v>9</v>
      </c>
      <c r="D203" s="415">
        <v>4</v>
      </c>
      <c r="E203" s="314"/>
      <c r="F203" s="314"/>
    </row>
    <row r="204" spans="1:6" s="331" customFormat="1" ht="17.25" customHeight="1" x14ac:dyDescent="0.2">
      <c r="A204" s="341"/>
      <c r="B204" s="417" t="s">
        <v>578</v>
      </c>
      <c r="C204" s="416" t="s">
        <v>12</v>
      </c>
      <c r="D204" s="415">
        <v>4</v>
      </c>
      <c r="E204" s="314"/>
      <c r="F204" s="314"/>
    </row>
    <row r="205" spans="1:6" s="331" customFormat="1" ht="17.25" customHeight="1" x14ac:dyDescent="0.2">
      <c r="A205" s="341"/>
      <c r="B205" s="342"/>
      <c r="C205" s="339"/>
      <c r="D205" s="338"/>
      <c r="E205" s="314"/>
      <c r="F205" s="314"/>
    </row>
    <row r="206" spans="1:6" s="331" customFormat="1" ht="25.5" x14ac:dyDescent="0.2">
      <c r="A206" s="341" t="s">
        <v>371</v>
      </c>
      <c r="B206" s="344" t="s">
        <v>577</v>
      </c>
      <c r="C206" s="419" t="s">
        <v>290</v>
      </c>
      <c r="D206" s="418">
        <v>1</v>
      </c>
      <c r="E206" s="314"/>
      <c r="F206" s="314">
        <f>D206*E206</f>
        <v>0</v>
      </c>
    </row>
    <row r="207" spans="1:6" s="331" customFormat="1" x14ac:dyDescent="0.2">
      <c r="A207" s="341"/>
      <c r="B207" s="344"/>
      <c r="C207" s="419"/>
      <c r="D207" s="418"/>
      <c r="E207" s="314"/>
      <c r="F207" s="314"/>
    </row>
    <row r="208" spans="1:6" s="331" customFormat="1" ht="25.5" x14ac:dyDescent="0.2">
      <c r="A208" s="341"/>
      <c r="B208" s="417" t="s">
        <v>576</v>
      </c>
      <c r="C208" s="416" t="s">
        <v>12</v>
      </c>
      <c r="D208" s="415">
        <v>1</v>
      </c>
      <c r="E208" s="314"/>
      <c r="F208" s="314"/>
    </row>
    <row r="209" spans="1:6" s="331" customFormat="1" x14ac:dyDescent="0.2">
      <c r="A209" s="341"/>
      <c r="B209" s="417" t="s">
        <v>575</v>
      </c>
      <c r="C209" s="416" t="s">
        <v>9</v>
      </c>
      <c r="D209" s="415">
        <v>7</v>
      </c>
      <c r="E209" s="314"/>
      <c r="F209" s="314"/>
    </row>
    <row r="210" spans="1:6" s="331" customFormat="1" x14ac:dyDescent="0.2">
      <c r="A210" s="341"/>
      <c r="B210" s="417" t="s">
        <v>574</v>
      </c>
      <c r="C210" s="416" t="s">
        <v>9</v>
      </c>
      <c r="D210" s="415">
        <v>2</v>
      </c>
      <c r="E210" s="314"/>
      <c r="F210" s="314"/>
    </row>
    <row r="211" spans="1:6" s="331" customFormat="1" x14ac:dyDescent="0.2">
      <c r="A211" s="341"/>
      <c r="B211" s="417" t="s">
        <v>573</v>
      </c>
      <c r="C211" s="416" t="s">
        <v>9</v>
      </c>
      <c r="D211" s="415">
        <v>4</v>
      </c>
      <c r="E211" s="314"/>
      <c r="F211" s="314"/>
    </row>
    <row r="212" spans="1:6" s="331" customFormat="1" x14ac:dyDescent="0.2">
      <c r="A212" s="341"/>
      <c r="B212" s="417" t="s">
        <v>572</v>
      </c>
      <c r="C212" s="416" t="s">
        <v>9</v>
      </c>
      <c r="D212" s="415">
        <v>5</v>
      </c>
      <c r="E212" s="314"/>
      <c r="F212" s="314"/>
    </row>
    <row r="213" spans="1:6" s="331" customFormat="1" x14ac:dyDescent="0.2">
      <c r="A213" s="341"/>
      <c r="B213" s="417" t="s">
        <v>571</v>
      </c>
      <c r="C213" s="416" t="s">
        <v>9</v>
      </c>
      <c r="D213" s="415">
        <v>4</v>
      </c>
      <c r="E213" s="314"/>
      <c r="F213" s="314"/>
    </row>
    <row r="214" spans="1:6" s="331" customFormat="1" x14ac:dyDescent="0.2">
      <c r="A214" s="341"/>
      <c r="B214" s="417" t="s">
        <v>570</v>
      </c>
      <c r="C214" s="416" t="s">
        <v>12</v>
      </c>
      <c r="D214" s="415">
        <v>2</v>
      </c>
      <c r="E214" s="314"/>
      <c r="F214" s="314"/>
    </row>
    <row r="215" spans="1:6" s="331" customFormat="1" x14ac:dyDescent="0.2">
      <c r="A215" s="341"/>
      <c r="B215" s="417" t="s">
        <v>569</v>
      </c>
      <c r="C215" s="416" t="s">
        <v>12</v>
      </c>
      <c r="D215" s="415">
        <v>1</v>
      </c>
      <c r="E215" s="314"/>
      <c r="F215" s="314"/>
    </row>
    <row r="216" spans="1:6" s="331" customFormat="1" x14ac:dyDescent="0.2">
      <c r="A216" s="341"/>
      <c r="B216" s="417" t="s">
        <v>568</v>
      </c>
      <c r="C216" s="416" t="s">
        <v>12</v>
      </c>
      <c r="D216" s="415">
        <v>3</v>
      </c>
      <c r="E216" s="314"/>
      <c r="F216" s="314" t="s">
        <v>4</v>
      </c>
    </row>
    <row r="217" spans="1:6" s="331" customFormat="1" x14ac:dyDescent="0.2">
      <c r="A217" s="341"/>
      <c r="B217" s="417" t="s">
        <v>567</v>
      </c>
      <c r="C217" s="416" t="s">
        <v>12</v>
      </c>
      <c r="D217" s="415">
        <v>1</v>
      </c>
      <c r="E217" s="314"/>
      <c r="F217" s="314"/>
    </row>
    <row r="218" spans="1:6" s="331" customFormat="1" x14ac:dyDescent="0.2">
      <c r="A218" s="341"/>
      <c r="B218" s="417" t="s">
        <v>566</v>
      </c>
      <c r="C218" s="416" t="s">
        <v>12</v>
      </c>
      <c r="D218" s="415">
        <v>1</v>
      </c>
      <c r="E218" s="314"/>
      <c r="F218" s="314"/>
    </row>
    <row r="219" spans="1:6" s="331" customFormat="1" x14ac:dyDescent="0.2">
      <c r="A219" s="341"/>
      <c r="B219" s="417" t="s">
        <v>565</v>
      </c>
      <c r="C219" s="416" t="s">
        <v>12</v>
      </c>
      <c r="D219" s="415">
        <v>1</v>
      </c>
      <c r="E219" s="314"/>
      <c r="F219" s="314"/>
    </row>
    <row r="220" spans="1:6" s="331" customFormat="1" x14ac:dyDescent="0.2">
      <c r="A220" s="341"/>
      <c r="B220" s="417" t="s">
        <v>564</v>
      </c>
      <c r="C220" s="416" t="s">
        <v>12</v>
      </c>
      <c r="D220" s="415">
        <v>1</v>
      </c>
      <c r="E220" s="314"/>
      <c r="F220" s="314"/>
    </row>
    <row r="221" spans="1:6" s="331" customFormat="1" x14ac:dyDescent="0.2">
      <c r="A221" s="341"/>
      <c r="B221" s="417" t="s">
        <v>563</v>
      </c>
      <c r="C221" s="416" t="s">
        <v>12</v>
      </c>
      <c r="D221" s="415">
        <v>1</v>
      </c>
      <c r="E221" s="314"/>
      <c r="F221" s="314"/>
    </row>
    <row r="222" spans="1:6" s="331" customFormat="1" ht="24" customHeight="1" x14ac:dyDescent="0.2">
      <c r="A222" s="341"/>
      <c r="B222" s="421" t="s">
        <v>562</v>
      </c>
      <c r="C222" s="420" t="s">
        <v>12</v>
      </c>
      <c r="D222" s="420">
        <v>4</v>
      </c>
      <c r="E222" s="314"/>
      <c r="F222" s="314"/>
    </row>
    <row r="223" spans="1:6" s="331" customFormat="1" ht="18" customHeight="1" x14ac:dyDescent="0.2">
      <c r="A223" s="341"/>
      <c r="B223" s="417" t="s">
        <v>561</v>
      </c>
      <c r="C223" s="416" t="s">
        <v>12</v>
      </c>
      <c r="D223" s="415">
        <v>1</v>
      </c>
      <c r="E223" s="314"/>
      <c r="F223" s="314"/>
    </row>
    <row r="224" spans="1:6" s="331" customFormat="1" ht="25.5" x14ac:dyDescent="0.2">
      <c r="A224" s="341"/>
      <c r="B224" s="417" t="s">
        <v>560</v>
      </c>
      <c r="C224" s="416" t="s">
        <v>9</v>
      </c>
      <c r="D224" s="415">
        <v>3</v>
      </c>
      <c r="E224" s="314"/>
      <c r="F224" s="314"/>
    </row>
    <row r="225" spans="1:6" s="331" customFormat="1" ht="51" x14ac:dyDescent="0.2">
      <c r="A225" s="341"/>
      <c r="B225" s="701" t="s">
        <v>1163</v>
      </c>
      <c r="C225" s="702" t="s">
        <v>12</v>
      </c>
      <c r="D225" s="415">
        <v>1</v>
      </c>
      <c r="E225" s="314"/>
      <c r="F225" s="314"/>
    </row>
    <row r="226" spans="1:6" s="331" customFormat="1" ht="25.5" x14ac:dyDescent="0.2">
      <c r="A226" s="341"/>
      <c r="B226" s="417" t="s">
        <v>1164</v>
      </c>
      <c r="C226" s="416" t="s">
        <v>12</v>
      </c>
      <c r="D226" s="415">
        <v>1</v>
      </c>
      <c r="E226" s="314"/>
      <c r="F226" s="314"/>
    </row>
    <row r="227" spans="1:6" s="331" customFormat="1" x14ac:dyDescent="0.2">
      <c r="A227" s="341"/>
      <c r="B227" s="342"/>
      <c r="C227" s="339"/>
      <c r="D227" s="338"/>
      <c r="E227" s="314"/>
      <c r="F227" s="314"/>
    </row>
    <row r="228" spans="1:6" s="331" customFormat="1" x14ac:dyDescent="0.2">
      <c r="A228" s="341" t="s">
        <v>369</v>
      </c>
      <c r="B228" s="344" t="s">
        <v>559</v>
      </c>
      <c r="C228" s="419" t="s">
        <v>290</v>
      </c>
      <c r="D228" s="418">
        <v>1</v>
      </c>
      <c r="E228" s="314"/>
      <c r="F228" s="314">
        <f>D228*E228</f>
        <v>0</v>
      </c>
    </row>
    <row r="229" spans="1:6" s="331" customFormat="1" ht="39" customHeight="1" x14ac:dyDescent="0.2">
      <c r="A229" s="341"/>
      <c r="B229" s="417" t="s">
        <v>558</v>
      </c>
      <c r="C229" s="416" t="s">
        <v>12</v>
      </c>
      <c r="D229" s="415">
        <v>1</v>
      </c>
      <c r="E229" s="314"/>
      <c r="F229" s="314"/>
    </row>
    <row r="230" spans="1:6" s="331" customFormat="1" ht="53.25" customHeight="1" x14ac:dyDescent="0.2">
      <c r="A230" s="341"/>
      <c r="B230" s="417" t="s">
        <v>294</v>
      </c>
      <c r="C230" s="416" t="s">
        <v>12</v>
      </c>
      <c r="D230" s="415">
        <v>1</v>
      </c>
      <c r="E230" s="314"/>
      <c r="F230" s="314"/>
    </row>
    <row r="231" spans="1:6" s="331" customFormat="1" x14ac:dyDescent="0.2">
      <c r="A231" s="341"/>
      <c r="B231" s="417" t="s">
        <v>557</v>
      </c>
      <c r="C231" s="416" t="s">
        <v>12</v>
      </c>
      <c r="D231" s="415">
        <v>1</v>
      </c>
      <c r="E231" s="314"/>
      <c r="F231" s="314"/>
    </row>
    <row r="232" spans="1:6" s="331" customFormat="1" x14ac:dyDescent="0.2">
      <c r="A232" s="341"/>
      <c r="B232" s="417" t="s">
        <v>556</v>
      </c>
      <c r="C232" s="416" t="s">
        <v>12</v>
      </c>
      <c r="D232" s="415">
        <v>1</v>
      </c>
      <c r="E232" s="314"/>
      <c r="F232" s="314"/>
    </row>
    <row r="233" spans="1:6" s="331" customFormat="1" ht="8.25" customHeight="1" x14ac:dyDescent="0.2">
      <c r="A233" s="341"/>
      <c r="B233" s="342"/>
      <c r="C233" s="339"/>
      <c r="D233" s="338"/>
      <c r="E233" s="314"/>
      <c r="F233" s="314"/>
    </row>
    <row r="234" spans="1:6" s="331" customFormat="1" ht="51" x14ac:dyDescent="0.2">
      <c r="A234" s="341" t="s">
        <v>4</v>
      </c>
      <c r="B234" s="340" t="s">
        <v>27</v>
      </c>
      <c r="C234" s="339"/>
      <c r="D234" s="338"/>
      <c r="E234" s="314"/>
      <c r="F234" s="314"/>
    </row>
    <row r="235" spans="1:6" s="331" customFormat="1" ht="5.25" customHeight="1" x14ac:dyDescent="0.2">
      <c r="A235" s="341"/>
      <c r="B235" s="414"/>
      <c r="C235" s="339"/>
      <c r="D235" s="338"/>
      <c r="E235" s="314"/>
      <c r="F235" s="314"/>
    </row>
    <row r="236" spans="1:6" ht="9.75" customHeight="1" x14ac:dyDescent="0.2">
      <c r="A236" s="318"/>
      <c r="B236" s="330"/>
      <c r="C236" s="316"/>
      <c r="D236" s="315"/>
      <c r="E236" s="314"/>
      <c r="F236" s="313"/>
    </row>
    <row r="237" spans="1:6" ht="25.5" x14ac:dyDescent="0.2">
      <c r="A237" s="329" t="s">
        <v>367</v>
      </c>
      <c r="B237" s="328" t="s">
        <v>264</v>
      </c>
      <c r="C237" s="316"/>
      <c r="D237" s="315" t="s">
        <v>12</v>
      </c>
      <c r="E237" s="314"/>
      <c r="F237" s="313">
        <f>SUM(F177:F235)*0.05</f>
        <v>0</v>
      </c>
    </row>
    <row r="238" spans="1:6" ht="25.5" x14ac:dyDescent="0.2">
      <c r="A238" s="329" t="s">
        <v>365</v>
      </c>
      <c r="B238" s="328" t="s">
        <v>262</v>
      </c>
      <c r="C238" s="316"/>
      <c r="D238" s="315" t="s">
        <v>12</v>
      </c>
      <c r="E238" s="314"/>
      <c r="F238" s="313">
        <f>SUM(F177:F236)*0.1</f>
        <v>0</v>
      </c>
    </row>
    <row r="239" spans="1:6" s="319" customFormat="1" ht="7.5" customHeight="1" x14ac:dyDescent="0.2">
      <c r="A239" s="318"/>
      <c r="B239" s="328"/>
      <c r="C239" s="316"/>
      <c r="D239" s="315"/>
      <c r="E239" s="314"/>
      <c r="F239" s="313"/>
    </row>
    <row r="240" spans="1:6" s="319" customFormat="1" ht="25.5" x14ac:dyDescent="0.2">
      <c r="A240" s="325"/>
      <c r="B240" s="327" t="s">
        <v>22</v>
      </c>
      <c r="C240" s="323"/>
      <c r="D240" s="322"/>
      <c r="E240" s="321" t="s">
        <v>21</v>
      </c>
      <c r="F240" s="320">
        <f>SUM(F177:F239)</f>
        <v>0</v>
      </c>
    </row>
    <row r="241" spans="1:6" s="319" customFormat="1" x14ac:dyDescent="0.2">
      <c r="A241" s="325"/>
      <c r="B241" s="324"/>
      <c r="C241" s="323"/>
      <c r="D241" s="322"/>
      <c r="E241" s="321"/>
      <c r="F241" s="326"/>
    </row>
    <row r="242" spans="1:6" s="319" customFormat="1" x14ac:dyDescent="0.2">
      <c r="A242" s="325"/>
      <c r="B242" s="324"/>
      <c r="C242" s="323"/>
      <c r="D242" s="322"/>
      <c r="E242" s="321"/>
      <c r="F242" s="320"/>
    </row>
    <row r="243" spans="1:6" x14ac:dyDescent="0.2">
      <c r="A243" s="318"/>
      <c r="B243" s="317"/>
      <c r="C243" s="316"/>
      <c r="D243" s="315"/>
      <c r="E243" s="314"/>
      <c r="F243" s="313"/>
    </row>
    <row r="244" spans="1:6" x14ac:dyDescent="0.2">
      <c r="A244" s="318"/>
      <c r="B244" s="317"/>
      <c r="C244" s="316"/>
      <c r="D244" s="315"/>
      <c r="E244" s="314"/>
      <c r="F244" s="313"/>
    </row>
    <row r="245" spans="1:6" x14ac:dyDescent="0.2">
      <c r="A245" s="318"/>
      <c r="B245" s="317"/>
      <c r="C245" s="316"/>
      <c r="D245" s="315"/>
      <c r="E245" s="314"/>
      <c r="F245" s="313"/>
    </row>
    <row r="246" spans="1:6" x14ac:dyDescent="0.2">
      <c r="A246" s="318"/>
      <c r="B246" s="317"/>
      <c r="C246" s="316"/>
      <c r="D246" s="315"/>
      <c r="E246" s="314"/>
      <c r="F246" s="313"/>
    </row>
    <row r="247" spans="1:6" x14ac:dyDescent="0.2">
      <c r="A247" s="318"/>
      <c r="B247" s="317"/>
      <c r="C247" s="316"/>
      <c r="D247" s="315"/>
      <c r="E247" s="314"/>
      <c r="F247" s="313"/>
    </row>
    <row r="248" spans="1:6" x14ac:dyDescent="0.2">
      <c r="A248" s="318"/>
      <c r="B248" s="317"/>
      <c r="C248" s="316"/>
      <c r="D248" s="315"/>
      <c r="E248" s="314"/>
      <c r="F248" s="313"/>
    </row>
    <row r="249" spans="1:6" x14ac:dyDescent="0.2">
      <c r="A249" s="318"/>
      <c r="B249" s="317"/>
      <c r="C249" s="316"/>
      <c r="D249" s="315"/>
      <c r="E249" s="314"/>
      <c r="F249" s="313"/>
    </row>
    <row r="250" spans="1:6" x14ac:dyDescent="0.2">
      <c r="A250" s="318"/>
      <c r="B250" s="317"/>
      <c r="C250" s="316"/>
      <c r="D250" s="315"/>
      <c r="E250" s="314"/>
      <c r="F250" s="313"/>
    </row>
    <row r="251" spans="1:6" x14ac:dyDescent="0.2">
      <c r="A251" s="318"/>
      <c r="B251" s="317"/>
      <c r="C251" s="316"/>
      <c r="D251" s="315"/>
      <c r="E251" s="314"/>
      <c r="F251" s="313"/>
    </row>
    <row r="252" spans="1:6" x14ac:dyDescent="0.2">
      <c r="A252" s="318"/>
      <c r="B252" s="317"/>
      <c r="C252" s="316"/>
      <c r="D252" s="315"/>
      <c r="E252" s="314"/>
      <c r="F252" s="313"/>
    </row>
    <row r="253" spans="1:6" x14ac:dyDescent="0.2">
      <c r="A253" s="318"/>
      <c r="B253" s="317"/>
      <c r="C253" s="316"/>
      <c r="D253" s="315"/>
      <c r="E253" s="314"/>
      <c r="F253" s="313"/>
    </row>
    <row r="254" spans="1:6" x14ac:dyDescent="0.2">
      <c r="A254" s="318"/>
      <c r="B254" s="317"/>
      <c r="C254" s="316"/>
      <c r="D254" s="315"/>
      <c r="E254" s="314"/>
      <c r="F254" s="313"/>
    </row>
    <row r="255" spans="1:6" x14ac:dyDescent="0.2">
      <c r="A255" s="318"/>
      <c r="B255" s="317"/>
      <c r="C255" s="316"/>
      <c r="D255" s="315"/>
      <c r="E255" s="314"/>
      <c r="F255" s="313"/>
    </row>
    <row r="256" spans="1:6" x14ac:dyDescent="0.2">
      <c r="B256" s="312"/>
    </row>
    <row r="257" spans="2:2" x14ac:dyDescent="0.2">
      <c r="B257" s="312"/>
    </row>
    <row r="258" spans="2:2" x14ac:dyDescent="0.2">
      <c r="B258" s="312"/>
    </row>
    <row r="259" spans="2:2" x14ac:dyDescent="0.2">
      <c r="B259" s="312"/>
    </row>
  </sheetData>
  <pageMargins left="1.2598425196850394" right="0.35433070866141736" top="0.98425196850393704" bottom="0.85" header="0.51181102362204722" footer="0.9055118110236221"/>
  <pageSetup paperSize="9" orientation="portrait" horizontalDpi="1200" verticalDpi="1200" r:id="rId1"/>
  <headerFooter alignWithMargins="0">
    <oddHeader xml:space="preserve">&amp;L&amp;"Arial CE,Italic"&amp;8Hidroinženiring&amp;R&amp;"Times New Roman CE,Italic"&amp;8
</oddHeader>
    <oddFooter xml:space="preserve">&amp;L&amp;F&amp;R&amp;"Arial CE,Običajno"&amp;8stran&amp;P/&amp;N&amp;"Arial CE,Ležeče"
</oddFooter>
  </headerFooter>
  <rowBreaks count="9" manualBreakCount="9">
    <brk id="45" max="16383" man="1"/>
    <brk id="71" max="16383" man="1"/>
    <brk id="94" max="16383" man="1"/>
    <brk id="109" max="16383" man="1"/>
    <brk id="125" max="16383" man="1"/>
    <brk id="140" max="16383" man="1"/>
    <brk id="153" max="16383" man="1"/>
    <brk id="175" max="16383" man="1"/>
    <brk id="20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1"/>
  <sheetViews>
    <sheetView view="pageBreakPreview" zoomScaleNormal="100" zoomScaleSheetLayoutView="100" workbookViewId="0"/>
  </sheetViews>
  <sheetFormatPr defaultColWidth="9" defaultRowHeight="12" x14ac:dyDescent="0.25"/>
  <cols>
    <col min="1" max="1" width="9" style="438"/>
    <col min="2" max="2" width="18.5703125" style="440" customWidth="1"/>
    <col min="3" max="3" width="60.5703125" style="438" customWidth="1"/>
    <col min="4" max="4" width="13.5703125" style="438" customWidth="1"/>
    <col min="5" max="5" width="7.5703125" style="441" customWidth="1"/>
    <col min="6" max="6" width="7.5703125" style="440" customWidth="1"/>
    <col min="7" max="7" width="9" style="438"/>
    <col min="8" max="8" width="9" style="439"/>
    <col min="9" max="16384" width="9" style="438"/>
  </cols>
  <sheetData>
    <row r="1" spans="1:8" ht="18" x14ac:dyDescent="0.25">
      <c r="C1" s="552" t="s">
        <v>1000</v>
      </c>
    </row>
    <row r="3" spans="1:8" ht="12.75" x14ac:dyDescent="0.25">
      <c r="B3" s="440" t="s">
        <v>999</v>
      </c>
      <c r="C3" s="539" t="s">
        <v>998</v>
      </c>
      <c r="D3" s="539"/>
      <c r="E3" s="551"/>
      <c r="F3" s="544"/>
    </row>
    <row r="4" spans="1:8" ht="12.75" x14ac:dyDescent="0.25">
      <c r="B4" s="440" t="s">
        <v>997</v>
      </c>
      <c r="C4" s="539"/>
      <c r="D4" s="539"/>
      <c r="E4" s="551"/>
      <c r="F4" s="544"/>
    </row>
    <row r="5" spans="1:8" ht="12.75" x14ac:dyDescent="0.25">
      <c r="C5" s="539"/>
      <c r="D5" s="539"/>
      <c r="E5" s="551"/>
      <c r="F5" s="544"/>
    </row>
    <row r="6" spans="1:8" ht="12.75" x14ac:dyDescent="0.25">
      <c r="B6" s="440" t="s">
        <v>996</v>
      </c>
      <c r="C6" s="539" t="s">
        <v>995</v>
      </c>
      <c r="D6" s="539"/>
      <c r="E6" s="551"/>
      <c r="F6" s="544"/>
    </row>
    <row r="7" spans="1:8" ht="12.75" x14ac:dyDescent="0.25">
      <c r="B7" s="440" t="s">
        <v>994</v>
      </c>
      <c r="C7" s="539"/>
      <c r="D7" s="539"/>
      <c r="E7" s="551"/>
      <c r="F7" s="544"/>
    </row>
    <row r="8" spans="1:8" ht="76.5" x14ac:dyDescent="0.25">
      <c r="C8" s="691" t="s">
        <v>1128</v>
      </c>
    </row>
    <row r="9" spans="1:8" s="692" customFormat="1" ht="25.5" x14ac:dyDescent="0.25">
      <c r="B9" s="440"/>
      <c r="C9" s="691" t="s">
        <v>1134</v>
      </c>
      <c r="E9" s="441"/>
      <c r="F9" s="440"/>
      <c r="H9" s="439"/>
    </row>
    <row r="10" spans="1:8" ht="12.75" x14ac:dyDescent="0.25">
      <c r="B10" s="709"/>
      <c r="C10" s="706"/>
    </row>
    <row r="12" spans="1:8" ht="12.75" thickBot="1" x14ac:dyDescent="0.3">
      <c r="B12" s="521" t="s">
        <v>239</v>
      </c>
      <c r="C12" s="523"/>
      <c r="D12" s="523"/>
      <c r="E12" s="522" t="s">
        <v>237</v>
      </c>
      <c r="F12" s="521" t="s">
        <v>990</v>
      </c>
      <c r="G12" s="521"/>
      <c r="H12" s="520" t="s">
        <v>235</v>
      </c>
    </row>
    <row r="13" spans="1:8" ht="15" customHeight="1" thickBot="1" x14ac:dyDescent="0.3">
      <c r="A13" s="535">
        <v>1</v>
      </c>
      <c r="B13" s="708" t="str">
        <f>IF(B28&lt;&gt;"",B28,"")</f>
        <v>Stikalni bloki</v>
      </c>
      <c r="C13" s="714"/>
      <c r="D13" s="492"/>
      <c r="E13" s="491"/>
      <c r="F13" s="490"/>
      <c r="G13" s="550"/>
      <c r="H13" s="489"/>
    </row>
    <row r="14" spans="1:8" ht="12.75" customHeight="1" x14ac:dyDescent="0.2">
      <c r="A14" s="544" t="s">
        <v>988</v>
      </c>
      <c r="B14" s="712" t="str">
        <f>IF(B30&lt;&gt;"",B30,"")</f>
        <v>Močnostni stikalni blok +MCC</v>
      </c>
      <c r="C14" s="712"/>
      <c r="D14" s="548"/>
      <c r="E14" s="546">
        <f>IF(E30&lt;&gt;"",E30,"")</f>
        <v>1</v>
      </c>
      <c r="F14" s="547" t="str">
        <f>IF(F30&lt;&gt;"",F30,"")</f>
        <v>kompl.</v>
      </c>
      <c r="G14" s="546" t="s">
        <v>242</v>
      </c>
      <c r="H14" s="545">
        <f>H30</f>
        <v>0</v>
      </c>
    </row>
    <row r="15" spans="1:8" ht="12.75" customHeight="1" x14ac:dyDescent="0.2">
      <c r="A15" s="544" t="s">
        <v>857</v>
      </c>
      <c r="B15" s="713" t="str">
        <f>IF(B183&lt;&gt;"",B183,"")</f>
        <v>Krmilni stikalni blok +KV</v>
      </c>
      <c r="C15" s="713"/>
      <c r="D15" s="543"/>
      <c r="E15" s="541">
        <f>IF(E183&lt;&gt;"",E183,"")</f>
        <v>1</v>
      </c>
      <c r="F15" s="542" t="str">
        <f>IF(F183&lt;&gt;"",F183,"")</f>
        <v>kompl.</v>
      </c>
      <c r="G15" s="541" t="s">
        <v>242</v>
      </c>
      <c r="H15" s="540">
        <f>H183</f>
        <v>0</v>
      </c>
    </row>
    <row r="16" spans="1:8" ht="12.75" customHeight="1" x14ac:dyDescent="0.2">
      <c r="A16" s="544" t="s">
        <v>765</v>
      </c>
      <c r="B16" s="713" t="str">
        <f>IF(B264&lt;&gt;"",B264,"")</f>
        <v>Servisno vtično gnezdo +SG1</v>
      </c>
      <c r="C16" s="713"/>
      <c r="D16" s="543"/>
      <c r="E16" s="541">
        <f>IF(E264&lt;&gt;"",E264,"")</f>
        <v>1</v>
      </c>
      <c r="F16" s="542" t="str">
        <f>IF(F264&lt;&gt;"",F264,"")</f>
        <v>kompl.</v>
      </c>
      <c r="G16" s="541" t="s">
        <v>242</v>
      </c>
      <c r="H16" s="540">
        <f>H264</f>
        <v>0</v>
      </c>
    </row>
    <row r="17" spans="1:8" ht="12.75" customHeight="1" thickBot="1" x14ac:dyDescent="0.25">
      <c r="A17" s="544" t="s">
        <v>751</v>
      </c>
      <c r="B17" s="709" t="str">
        <f>IF(B277&lt;&gt;"",B277,"")</f>
        <v>Stikalni blok +R/DEA</v>
      </c>
      <c r="C17" s="709"/>
      <c r="D17" s="539"/>
      <c r="E17" s="537">
        <f>IF(E277&lt;&gt;"",E277,"")</f>
        <v>1</v>
      </c>
      <c r="F17" s="538" t="str">
        <f>IF(F277&lt;&gt;"",F277,"")</f>
        <v>kompl.</v>
      </c>
      <c r="G17" s="537" t="s">
        <v>242</v>
      </c>
      <c r="H17" s="536">
        <f>H277</f>
        <v>0</v>
      </c>
    </row>
    <row r="18" spans="1:8" ht="15" customHeight="1" thickBot="1" x14ac:dyDescent="0.3">
      <c r="A18" s="535" t="s">
        <v>993</v>
      </c>
      <c r="B18" s="708" t="str">
        <f>IF(B284&lt;&gt;"",B284,"")</f>
        <v>Ostala oprema</v>
      </c>
      <c r="C18" s="708"/>
      <c r="D18" s="492"/>
      <c r="E18" s="491"/>
      <c r="F18" s="549"/>
      <c r="G18" s="491"/>
      <c r="H18" s="489"/>
    </row>
    <row r="19" spans="1:8" ht="12.75" customHeight="1" x14ac:dyDescent="0.2">
      <c r="A19" s="544" t="s">
        <v>739</v>
      </c>
      <c r="B19" s="712" t="str">
        <f>IF(B286&lt;&gt;"",B286,"")</f>
        <v>Inštalacije za izenačitve potencialov</v>
      </c>
      <c r="C19" s="712"/>
      <c r="D19" s="548"/>
      <c r="E19" s="546">
        <f>IF(E286&lt;&gt;"",E286,"")</f>
        <v>1</v>
      </c>
      <c r="F19" s="547" t="str">
        <f>IF(F286&lt;&gt;"",F286,"")</f>
        <v>kompl.</v>
      </c>
      <c r="G19" s="546" t="s">
        <v>242</v>
      </c>
      <c r="H19" s="545">
        <f>H286</f>
        <v>0</v>
      </c>
    </row>
    <row r="20" spans="1:8" ht="12.75" customHeight="1" x14ac:dyDescent="0.2">
      <c r="A20" s="544" t="s">
        <v>719</v>
      </c>
      <c r="B20" s="713" t="str">
        <f>IF(B302&lt;&gt;"",B302,"")</f>
        <v>Vodovni material</v>
      </c>
      <c r="C20" s="713"/>
      <c r="D20" s="543"/>
      <c r="E20" s="541">
        <f>IF(E302&lt;&gt;"",E302,"")</f>
        <v>1</v>
      </c>
      <c r="F20" s="542" t="str">
        <f>IF(F302&lt;&gt;"",F302,"")</f>
        <v>kompl.</v>
      </c>
      <c r="G20" s="541" t="s">
        <v>242</v>
      </c>
      <c r="H20" s="540">
        <f>H302</f>
        <v>0</v>
      </c>
    </row>
    <row r="21" spans="1:8" ht="12.75" customHeight="1" thickBot="1" x14ac:dyDescent="0.25">
      <c r="A21" s="462" t="s">
        <v>673</v>
      </c>
      <c r="B21" s="709" t="str">
        <f>IF(B346&lt;&gt;"",B346,"")</f>
        <v>Oprema</v>
      </c>
      <c r="C21" s="709"/>
      <c r="D21" s="539"/>
      <c r="E21" s="537">
        <f>IF(E346&lt;&gt;"",E346,"")</f>
        <v>1</v>
      </c>
      <c r="F21" s="538" t="str">
        <f>IF(F346&lt;&gt;"",F346,"")</f>
        <v>kompl.</v>
      </c>
      <c r="G21" s="537" t="s">
        <v>242</v>
      </c>
      <c r="H21" s="536">
        <f>H346</f>
        <v>0</v>
      </c>
    </row>
    <row r="22" spans="1:8" ht="16.5" thickTop="1" thickBot="1" x14ac:dyDescent="0.3">
      <c r="A22" s="535">
        <v>3</v>
      </c>
      <c r="B22" s="535" t="s">
        <v>650</v>
      </c>
      <c r="C22" s="534"/>
      <c r="D22" s="534"/>
      <c r="E22" s="533">
        <v>1</v>
      </c>
      <c r="F22" s="493" t="s">
        <v>631</v>
      </c>
      <c r="G22" s="533" t="s">
        <v>242</v>
      </c>
      <c r="H22" s="532">
        <f>H362</f>
        <v>0</v>
      </c>
    </row>
    <row r="23" spans="1:8" ht="15" x14ac:dyDescent="0.25">
      <c r="A23" s="531"/>
      <c r="B23" s="531"/>
      <c r="C23" s="464"/>
      <c r="D23" s="464"/>
      <c r="E23" s="529"/>
      <c r="F23" s="530"/>
      <c r="G23" s="529"/>
      <c r="H23" s="528"/>
    </row>
    <row r="24" spans="1:8" ht="15.75" thickBot="1" x14ac:dyDescent="0.3">
      <c r="A24" s="715" t="s">
        <v>243</v>
      </c>
      <c r="B24" s="715"/>
      <c r="C24" s="527"/>
      <c r="D24" s="527"/>
      <c r="E24" s="525"/>
      <c r="F24" s="526"/>
      <c r="G24" s="525" t="s">
        <v>242</v>
      </c>
      <c r="H24" s="524">
        <f>SUM(H14:H22)</f>
        <v>0</v>
      </c>
    </row>
    <row r="25" spans="1:8" ht="12.75" thickTop="1" x14ac:dyDescent="0.25"/>
    <row r="26" spans="1:8" ht="22.5" x14ac:dyDescent="0.25">
      <c r="B26" s="521" t="s">
        <v>992</v>
      </c>
      <c r="C26" s="523" t="s">
        <v>239</v>
      </c>
      <c r="D26" s="523" t="s">
        <v>991</v>
      </c>
      <c r="E26" s="522" t="s">
        <v>237</v>
      </c>
      <c r="F26" s="521" t="s">
        <v>990</v>
      </c>
      <c r="G26" s="521" t="s">
        <v>236</v>
      </c>
      <c r="H26" s="520" t="s">
        <v>235</v>
      </c>
    </row>
    <row r="27" spans="1:8" ht="6" customHeight="1" thickBot="1" x14ac:dyDescent="0.3"/>
    <row r="28" spans="1:8" ht="15" customHeight="1" thickBot="1" x14ac:dyDescent="0.3">
      <c r="A28" s="519">
        <v>1</v>
      </c>
      <c r="B28" s="708" t="s">
        <v>989</v>
      </c>
      <c r="C28" s="708"/>
      <c r="D28" s="492"/>
      <c r="E28" s="491"/>
      <c r="F28" s="490"/>
      <c r="G28" s="490"/>
      <c r="H28" s="489"/>
    </row>
    <row r="29" spans="1:8" s="503" customFormat="1" x14ac:dyDescent="0.25">
      <c r="A29" s="440"/>
      <c r="B29" s="517"/>
      <c r="E29" s="518"/>
      <c r="F29" s="517"/>
      <c r="G29" s="516"/>
      <c r="H29" s="515"/>
    </row>
    <row r="30" spans="1:8" s="503" customFormat="1" ht="12.75" customHeight="1" x14ac:dyDescent="0.2">
      <c r="A30" s="514" t="s">
        <v>988</v>
      </c>
      <c r="B30" s="710" t="s">
        <v>987</v>
      </c>
      <c r="C30" s="710"/>
      <c r="D30" s="513"/>
      <c r="E30" s="512">
        <v>1</v>
      </c>
      <c r="F30" s="511" t="s">
        <v>631</v>
      </c>
      <c r="G30" s="511"/>
      <c r="H30" s="510">
        <f>SUM(H33:H181)</f>
        <v>0</v>
      </c>
    </row>
    <row r="31" spans="1:8" s="503" customFormat="1" ht="48" customHeight="1" x14ac:dyDescent="0.25">
      <c r="A31" s="452"/>
      <c r="B31" s="711" t="s">
        <v>986</v>
      </c>
      <c r="C31" s="711"/>
      <c r="D31" s="450"/>
      <c r="E31" s="454"/>
      <c r="F31" s="449"/>
      <c r="G31" s="449"/>
      <c r="H31" s="448"/>
    </row>
    <row r="32" spans="1:8" s="503" customFormat="1" ht="8.1" customHeight="1" x14ac:dyDescent="0.25">
      <c r="A32" s="452"/>
      <c r="B32" s="449"/>
      <c r="C32" s="450"/>
      <c r="D32" s="450"/>
      <c r="E32" s="454"/>
      <c r="F32" s="449"/>
      <c r="G32" s="449"/>
      <c r="H32" s="448"/>
    </row>
    <row r="33" spans="1:8" s="503" customFormat="1" ht="48" x14ac:dyDescent="0.25">
      <c r="A33" s="500" t="s">
        <v>985</v>
      </c>
      <c r="B33" s="449" t="s">
        <v>984</v>
      </c>
      <c r="C33" s="450" t="s">
        <v>983</v>
      </c>
      <c r="D33" s="450" t="s">
        <v>745</v>
      </c>
      <c r="E33" s="454">
        <v>1</v>
      </c>
      <c r="F33" s="505" t="s">
        <v>12</v>
      </c>
      <c r="G33" s="449"/>
      <c r="H33" s="504">
        <f>E33*G33</f>
        <v>0</v>
      </c>
    </row>
    <row r="34" spans="1:8" s="503" customFormat="1" x14ac:dyDescent="0.25">
      <c r="A34" s="452"/>
      <c r="B34" s="508"/>
      <c r="C34" s="507" t="s">
        <v>982</v>
      </c>
      <c r="D34" s="506"/>
      <c r="E34" s="454"/>
      <c r="F34" s="505"/>
      <c r="G34" s="449"/>
      <c r="H34" s="504"/>
    </row>
    <row r="35" spans="1:8" s="503" customFormat="1" x14ac:dyDescent="0.25">
      <c r="A35" s="450"/>
      <c r="B35" s="508"/>
      <c r="C35" s="507" t="s">
        <v>981</v>
      </c>
      <c r="D35" s="506"/>
      <c r="E35" s="454"/>
      <c r="F35" s="505"/>
      <c r="G35" s="449"/>
      <c r="H35" s="504"/>
    </row>
    <row r="36" spans="1:8" s="503" customFormat="1" x14ac:dyDescent="0.25">
      <c r="A36" s="450"/>
      <c r="B36" s="508"/>
      <c r="C36" s="507" t="s">
        <v>980</v>
      </c>
      <c r="D36" s="506"/>
      <c r="E36" s="454"/>
      <c r="F36" s="505"/>
      <c r="G36" s="449"/>
      <c r="H36" s="504"/>
    </row>
    <row r="37" spans="1:8" s="503" customFormat="1" x14ac:dyDescent="0.25">
      <c r="A37" s="450"/>
      <c r="B37" s="508"/>
      <c r="C37" s="507" t="s">
        <v>848</v>
      </c>
      <c r="D37" s="506"/>
      <c r="E37" s="454"/>
      <c r="F37" s="505"/>
      <c r="G37" s="449"/>
      <c r="H37" s="504"/>
    </row>
    <row r="38" spans="1:8" s="503" customFormat="1" ht="8.1" customHeight="1" x14ac:dyDescent="0.25">
      <c r="A38" s="450"/>
      <c r="B38" s="449"/>
      <c r="C38" s="450"/>
      <c r="D38" s="450"/>
      <c r="E38" s="454"/>
      <c r="F38" s="449"/>
      <c r="G38" s="449"/>
      <c r="H38" s="448"/>
    </row>
    <row r="39" spans="1:8" s="503" customFormat="1" ht="24" x14ac:dyDescent="0.25">
      <c r="A39" s="500" t="s">
        <v>979</v>
      </c>
      <c r="B39" s="449"/>
      <c r="C39" s="450" t="s">
        <v>846</v>
      </c>
      <c r="D39" s="450" t="s">
        <v>745</v>
      </c>
      <c r="E39" s="454">
        <v>1</v>
      </c>
      <c r="F39" s="505" t="s">
        <v>12</v>
      </c>
      <c r="G39" s="449" t="s">
        <v>978</v>
      </c>
      <c r="H39" s="504">
        <f>E39*G39</f>
        <v>0</v>
      </c>
    </row>
    <row r="40" spans="1:8" s="503" customFormat="1" ht="8.1" customHeight="1" x14ac:dyDescent="0.25">
      <c r="A40" s="452"/>
      <c r="B40" s="449"/>
      <c r="C40" s="450"/>
      <c r="D40" s="450"/>
      <c r="E40" s="454"/>
      <c r="F40" s="449"/>
      <c r="G40" s="449"/>
      <c r="H40" s="448"/>
    </row>
    <row r="41" spans="1:8" s="503" customFormat="1" ht="24" x14ac:dyDescent="0.25">
      <c r="A41" s="500" t="s">
        <v>977</v>
      </c>
      <c r="B41" s="449"/>
      <c r="C41" s="450" t="s">
        <v>844</v>
      </c>
      <c r="D41" s="450" t="s">
        <v>745</v>
      </c>
      <c r="E41" s="454">
        <v>2</v>
      </c>
      <c r="F41" s="505" t="s">
        <v>655</v>
      </c>
      <c r="G41" s="449"/>
      <c r="H41" s="504">
        <f>E41*G41</f>
        <v>0</v>
      </c>
    </row>
    <row r="42" spans="1:8" s="503" customFormat="1" ht="8.1" customHeight="1" x14ac:dyDescent="0.25">
      <c r="A42" s="452"/>
      <c r="B42" s="449"/>
      <c r="C42" s="450"/>
      <c r="D42" s="450"/>
      <c r="E42" s="454"/>
      <c r="F42" s="449"/>
      <c r="G42" s="449"/>
      <c r="H42" s="448"/>
    </row>
    <row r="43" spans="1:8" s="503" customFormat="1" ht="36" x14ac:dyDescent="0.25">
      <c r="A43" s="500" t="s">
        <v>976</v>
      </c>
      <c r="B43" s="449"/>
      <c r="C43" s="450" t="s">
        <v>842</v>
      </c>
      <c r="D43" s="450" t="s">
        <v>745</v>
      </c>
      <c r="E43" s="454">
        <v>1</v>
      </c>
      <c r="F43" s="505" t="s">
        <v>12</v>
      </c>
      <c r="G43" s="449"/>
      <c r="H43" s="504">
        <f>E43*G43</f>
        <v>0</v>
      </c>
    </row>
    <row r="44" spans="1:8" s="503" customFormat="1" ht="8.1" customHeight="1" x14ac:dyDescent="0.25">
      <c r="A44" s="452"/>
      <c r="B44" s="449"/>
      <c r="C44" s="450"/>
      <c r="D44" s="450"/>
      <c r="E44" s="454"/>
      <c r="F44" s="449"/>
      <c r="G44" s="449"/>
      <c r="H44" s="448"/>
    </row>
    <row r="45" spans="1:8" s="503" customFormat="1" ht="24" x14ac:dyDescent="0.25">
      <c r="A45" s="500" t="s">
        <v>975</v>
      </c>
      <c r="B45" s="449"/>
      <c r="C45" s="450" t="s">
        <v>840</v>
      </c>
      <c r="D45" s="450" t="s">
        <v>745</v>
      </c>
      <c r="E45" s="454">
        <v>2</v>
      </c>
      <c r="F45" s="505" t="s">
        <v>655</v>
      </c>
      <c r="G45" s="449"/>
      <c r="H45" s="504">
        <f>E45*G45</f>
        <v>0</v>
      </c>
    </row>
    <row r="46" spans="1:8" s="503" customFormat="1" ht="8.1" customHeight="1" x14ac:dyDescent="0.25">
      <c r="A46" s="452"/>
      <c r="B46" s="449"/>
      <c r="C46" s="450"/>
      <c r="D46" s="450"/>
      <c r="E46" s="454"/>
      <c r="F46" s="449"/>
      <c r="G46" s="449"/>
      <c r="H46" s="448"/>
    </row>
    <row r="47" spans="1:8" s="503" customFormat="1" ht="24" x14ac:dyDescent="0.25">
      <c r="A47" s="500" t="s">
        <v>974</v>
      </c>
      <c r="B47" s="449"/>
      <c r="C47" s="450" t="s">
        <v>973</v>
      </c>
      <c r="D47" s="450" t="s">
        <v>745</v>
      </c>
      <c r="E47" s="454">
        <v>1</v>
      </c>
      <c r="F47" s="505" t="s">
        <v>12</v>
      </c>
      <c r="G47" s="449"/>
      <c r="H47" s="504">
        <f>E47*G47</f>
        <v>0</v>
      </c>
    </row>
    <row r="48" spans="1:8" s="503" customFormat="1" ht="8.1" customHeight="1" x14ac:dyDescent="0.25">
      <c r="A48" s="452"/>
      <c r="B48" s="449"/>
      <c r="C48" s="450"/>
      <c r="D48" s="450"/>
      <c r="E48" s="454"/>
      <c r="F48" s="449"/>
      <c r="G48" s="449"/>
      <c r="H48" s="448"/>
    </row>
    <row r="49" spans="1:8" s="503" customFormat="1" ht="36" x14ac:dyDescent="0.25">
      <c r="A49" s="500" t="s">
        <v>972</v>
      </c>
      <c r="B49" s="449"/>
      <c r="C49" s="450" t="s">
        <v>971</v>
      </c>
      <c r="D49" s="450" t="s">
        <v>745</v>
      </c>
      <c r="E49" s="454">
        <v>1</v>
      </c>
      <c r="F49" s="505" t="s">
        <v>12</v>
      </c>
      <c r="G49" s="449"/>
      <c r="H49" s="504">
        <f>E49*G49</f>
        <v>0</v>
      </c>
    </row>
    <row r="50" spans="1:8" s="503" customFormat="1" ht="8.1" customHeight="1" x14ac:dyDescent="0.25">
      <c r="A50" s="452"/>
      <c r="B50" s="449"/>
      <c r="C50" s="450"/>
      <c r="D50" s="450"/>
      <c r="E50" s="454"/>
      <c r="F50" s="449"/>
      <c r="G50" s="449"/>
      <c r="H50" s="448"/>
    </row>
    <row r="51" spans="1:8" s="503" customFormat="1" ht="36" x14ac:dyDescent="0.25">
      <c r="A51" s="500" t="s">
        <v>970</v>
      </c>
      <c r="B51" s="449"/>
      <c r="C51" s="450" t="s">
        <v>836</v>
      </c>
      <c r="D51" s="450" t="s">
        <v>745</v>
      </c>
      <c r="E51" s="454">
        <v>2</v>
      </c>
      <c r="F51" s="505" t="s">
        <v>655</v>
      </c>
      <c r="G51" s="449"/>
      <c r="H51" s="504">
        <f>E51*G51</f>
        <v>0</v>
      </c>
    </row>
    <row r="52" spans="1:8" s="503" customFormat="1" ht="8.1" customHeight="1" x14ac:dyDescent="0.25">
      <c r="A52" s="452"/>
      <c r="B52" s="449"/>
      <c r="C52" s="450"/>
      <c r="D52" s="450"/>
      <c r="E52" s="454"/>
      <c r="F52" s="449"/>
      <c r="G52" s="449"/>
      <c r="H52" s="448"/>
    </row>
    <row r="53" spans="1:8" s="503" customFormat="1" ht="36" x14ac:dyDescent="0.25">
      <c r="A53" s="500" t="s">
        <v>969</v>
      </c>
      <c r="B53" s="449"/>
      <c r="C53" s="450" t="s">
        <v>968</v>
      </c>
      <c r="D53" s="450" t="s">
        <v>797</v>
      </c>
      <c r="E53" s="454">
        <v>1</v>
      </c>
      <c r="F53" s="505" t="s">
        <v>12</v>
      </c>
      <c r="G53" s="449"/>
      <c r="H53" s="504">
        <f>E53*G53</f>
        <v>0</v>
      </c>
    </row>
    <row r="54" spans="1:8" s="503" customFormat="1" x14ac:dyDescent="0.25">
      <c r="A54" s="452"/>
      <c r="B54" s="508"/>
      <c r="C54" s="507" t="s">
        <v>967</v>
      </c>
      <c r="D54" s="506"/>
      <c r="E54" s="454"/>
      <c r="F54" s="505"/>
      <c r="G54" s="449"/>
      <c r="H54" s="504"/>
    </row>
    <row r="55" spans="1:8" s="503" customFormat="1" x14ac:dyDescent="0.25">
      <c r="A55" s="450"/>
      <c r="B55" s="508"/>
      <c r="C55" s="507" t="s">
        <v>966</v>
      </c>
      <c r="D55" s="506"/>
      <c r="E55" s="454"/>
      <c r="F55" s="505"/>
      <c r="G55" s="449"/>
      <c r="H55" s="504"/>
    </row>
    <row r="56" spans="1:8" s="503" customFormat="1" ht="8.1" customHeight="1" x14ac:dyDescent="0.25">
      <c r="A56" s="450"/>
      <c r="B56" s="449"/>
      <c r="C56" s="450"/>
      <c r="D56" s="450"/>
      <c r="E56" s="454"/>
      <c r="F56" s="449"/>
      <c r="G56" s="449"/>
      <c r="H56" s="448"/>
    </row>
    <row r="57" spans="1:8" s="503" customFormat="1" ht="36" x14ac:dyDescent="0.25">
      <c r="A57" s="500" t="s">
        <v>965</v>
      </c>
      <c r="B57" s="449"/>
      <c r="C57" s="450" t="s">
        <v>964</v>
      </c>
      <c r="D57" s="450" t="s">
        <v>797</v>
      </c>
      <c r="E57" s="454">
        <v>1</v>
      </c>
      <c r="F57" s="505" t="s">
        <v>12</v>
      </c>
      <c r="G57" s="449"/>
      <c r="H57" s="504">
        <f>E57*G57</f>
        <v>0</v>
      </c>
    </row>
    <row r="58" spans="1:8" s="503" customFormat="1" ht="8.1" customHeight="1" x14ac:dyDescent="0.25">
      <c r="A58" s="452"/>
      <c r="B58" s="449"/>
      <c r="C58" s="450"/>
      <c r="D58" s="450"/>
      <c r="E58" s="454"/>
      <c r="F58" s="449"/>
      <c r="G58" s="449"/>
      <c r="H58" s="448"/>
    </row>
    <row r="59" spans="1:8" s="503" customFormat="1" ht="36" x14ac:dyDescent="0.25">
      <c r="A59" s="500" t="s">
        <v>963</v>
      </c>
      <c r="B59" s="449"/>
      <c r="C59" s="450" t="s">
        <v>962</v>
      </c>
      <c r="D59" s="450" t="s">
        <v>797</v>
      </c>
      <c r="E59" s="454">
        <v>1</v>
      </c>
      <c r="F59" s="505" t="s">
        <v>12</v>
      </c>
      <c r="G59" s="449"/>
      <c r="H59" s="504">
        <f>E59*G59</f>
        <v>0</v>
      </c>
    </row>
    <row r="60" spans="1:8" s="503" customFormat="1" x14ac:dyDescent="0.25">
      <c r="A60" s="452"/>
      <c r="B60" s="508"/>
      <c r="C60" s="507" t="s">
        <v>961</v>
      </c>
      <c r="D60" s="506"/>
      <c r="E60" s="454"/>
      <c r="F60" s="505"/>
      <c r="G60" s="449"/>
      <c r="H60" s="504"/>
    </row>
    <row r="61" spans="1:8" s="503" customFormat="1" ht="8.1" customHeight="1" x14ac:dyDescent="0.25">
      <c r="A61" s="450"/>
      <c r="B61" s="449"/>
      <c r="C61" s="450"/>
      <c r="D61" s="450"/>
      <c r="E61" s="454"/>
      <c r="F61" s="449"/>
      <c r="G61" s="449"/>
      <c r="H61" s="448"/>
    </row>
    <row r="62" spans="1:8" s="503" customFormat="1" ht="36" x14ac:dyDescent="0.25">
      <c r="A62" s="500" t="s">
        <v>960</v>
      </c>
      <c r="B62" s="449"/>
      <c r="C62" s="450" t="s">
        <v>959</v>
      </c>
      <c r="D62" s="450" t="s">
        <v>956</v>
      </c>
      <c r="E62" s="454">
        <v>3</v>
      </c>
      <c r="F62" s="505" t="s">
        <v>732</v>
      </c>
      <c r="G62" s="449"/>
      <c r="H62" s="504">
        <f>E62*G62</f>
        <v>0</v>
      </c>
    </row>
    <row r="63" spans="1:8" s="503" customFormat="1" ht="8.1" customHeight="1" x14ac:dyDescent="0.25">
      <c r="A63" s="452"/>
      <c r="B63" s="449"/>
      <c r="C63" s="450"/>
      <c r="D63" s="450"/>
      <c r="E63" s="454"/>
      <c r="F63" s="449"/>
      <c r="G63" s="449"/>
      <c r="H63" s="448"/>
    </row>
    <row r="64" spans="1:8" s="503" customFormat="1" ht="48" x14ac:dyDescent="0.25">
      <c r="A64" s="500" t="s">
        <v>958</v>
      </c>
      <c r="B64" s="449"/>
      <c r="C64" s="450" t="s">
        <v>957</v>
      </c>
      <c r="D64" s="450" t="s">
        <v>956</v>
      </c>
      <c r="E64" s="454">
        <v>1</v>
      </c>
      <c r="F64" s="505" t="s">
        <v>12</v>
      </c>
      <c r="G64" s="449"/>
      <c r="H64" s="504">
        <f>E64*G64</f>
        <v>0</v>
      </c>
    </row>
    <row r="65" spans="1:8" s="503" customFormat="1" ht="8.1" customHeight="1" x14ac:dyDescent="0.25">
      <c r="A65" s="452"/>
      <c r="B65" s="449"/>
      <c r="C65" s="450"/>
      <c r="D65" s="450"/>
      <c r="E65" s="454"/>
      <c r="F65" s="449"/>
      <c r="G65" s="449"/>
      <c r="H65" s="448"/>
    </row>
    <row r="66" spans="1:8" s="503" customFormat="1" ht="24" x14ac:dyDescent="0.25">
      <c r="A66" s="500" t="s">
        <v>955</v>
      </c>
      <c r="B66" s="449"/>
      <c r="C66" s="450" t="s">
        <v>954</v>
      </c>
      <c r="D66" s="450" t="s">
        <v>797</v>
      </c>
      <c r="E66" s="454">
        <v>1</v>
      </c>
      <c r="F66" s="505" t="s">
        <v>12</v>
      </c>
      <c r="G66" s="449"/>
      <c r="H66" s="504">
        <f>E66*G66</f>
        <v>0</v>
      </c>
    </row>
    <row r="67" spans="1:8" s="503" customFormat="1" ht="8.1" customHeight="1" x14ac:dyDescent="0.25">
      <c r="A67" s="452"/>
      <c r="B67" s="449"/>
      <c r="C67" s="450"/>
      <c r="D67" s="450"/>
      <c r="E67" s="454"/>
      <c r="F67" s="449"/>
      <c r="G67" s="449"/>
      <c r="H67" s="448"/>
    </row>
    <row r="68" spans="1:8" s="503" customFormat="1" ht="24" x14ac:dyDescent="0.25">
      <c r="A68" s="500" t="s">
        <v>953</v>
      </c>
      <c r="B68" s="449"/>
      <c r="C68" s="450" t="s">
        <v>952</v>
      </c>
      <c r="D68" s="450" t="s">
        <v>797</v>
      </c>
      <c r="E68" s="454">
        <v>1</v>
      </c>
      <c r="F68" s="505" t="s">
        <v>12</v>
      </c>
      <c r="G68" s="449"/>
      <c r="H68" s="504">
        <f>E68*G68</f>
        <v>0</v>
      </c>
    </row>
    <row r="69" spans="1:8" s="503" customFormat="1" ht="8.1" customHeight="1" x14ac:dyDescent="0.25">
      <c r="A69" s="452"/>
      <c r="B69" s="449"/>
      <c r="C69" s="450"/>
      <c r="D69" s="450"/>
      <c r="E69" s="454"/>
      <c r="F69" s="449"/>
      <c r="G69" s="449"/>
      <c r="H69" s="448"/>
    </row>
    <row r="70" spans="1:8" s="503" customFormat="1" ht="24" x14ac:dyDescent="0.25">
      <c r="A70" s="500" t="s">
        <v>951</v>
      </c>
      <c r="B70" s="449"/>
      <c r="C70" s="450" t="s">
        <v>933</v>
      </c>
      <c r="D70" s="450" t="s">
        <v>797</v>
      </c>
      <c r="E70" s="454">
        <v>2</v>
      </c>
      <c r="F70" s="505" t="s">
        <v>655</v>
      </c>
      <c r="G70" s="449"/>
      <c r="H70" s="504">
        <f>E70*G70</f>
        <v>0</v>
      </c>
    </row>
    <row r="71" spans="1:8" s="503" customFormat="1" ht="8.1" customHeight="1" x14ac:dyDescent="0.25">
      <c r="A71" s="452"/>
      <c r="B71" s="449"/>
      <c r="C71" s="450"/>
      <c r="D71" s="450"/>
      <c r="E71" s="454"/>
      <c r="F71" s="449"/>
      <c r="G71" s="449"/>
      <c r="H71" s="448"/>
    </row>
    <row r="72" spans="1:8" s="503" customFormat="1" ht="60" x14ac:dyDescent="0.25">
      <c r="A72" s="500" t="s">
        <v>950</v>
      </c>
      <c r="B72" s="449"/>
      <c r="C72" s="450" t="s">
        <v>949</v>
      </c>
      <c r="D72" s="450" t="s">
        <v>948</v>
      </c>
      <c r="E72" s="454">
        <v>1</v>
      </c>
      <c r="F72" s="505" t="s">
        <v>12</v>
      </c>
      <c r="G72" s="449"/>
      <c r="H72" s="504">
        <f>E72*G72</f>
        <v>0</v>
      </c>
    </row>
    <row r="73" spans="1:8" s="503" customFormat="1" x14ac:dyDescent="0.25">
      <c r="A73" s="500"/>
      <c r="B73" s="508"/>
      <c r="C73" s="507" t="s">
        <v>947</v>
      </c>
      <c r="D73" s="506"/>
      <c r="E73" s="454"/>
      <c r="F73" s="505"/>
      <c r="G73" s="449"/>
      <c r="H73" s="504"/>
    </row>
    <row r="74" spans="1:8" s="503" customFormat="1" x14ac:dyDescent="0.25">
      <c r="A74" s="450"/>
      <c r="B74" s="449"/>
      <c r="C74" s="450"/>
      <c r="D74" s="450"/>
      <c r="E74" s="454"/>
      <c r="F74" s="449"/>
      <c r="G74" s="449"/>
      <c r="H74" s="448"/>
    </row>
    <row r="75" spans="1:8" s="503" customFormat="1" ht="24" x14ac:dyDescent="0.25">
      <c r="A75" s="500" t="s">
        <v>946</v>
      </c>
      <c r="B75" s="449"/>
      <c r="C75" s="450" t="s">
        <v>945</v>
      </c>
      <c r="D75" s="450" t="s">
        <v>797</v>
      </c>
      <c r="E75" s="454">
        <v>1</v>
      </c>
      <c r="F75" s="505" t="s">
        <v>12</v>
      </c>
      <c r="G75" s="449"/>
      <c r="H75" s="504">
        <f>E75*G75</f>
        <v>0</v>
      </c>
    </row>
    <row r="76" spans="1:8" s="503" customFormat="1" ht="8.1" customHeight="1" x14ac:dyDescent="0.25">
      <c r="A76" s="452"/>
      <c r="B76" s="449"/>
      <c r="C76" s="450"/>
      <c r="D76" s="450"/>
      <c r="E76" s="454"/>
      <c r="F76" s="449"/>
      <c r="G76" s="449"/>
      <c r="H76" s="448"/>
    </row>
    <row r="77" spans="1:8" s="503" customFormat="1" ht="36" x14ac:dyDescent="0.25">
      <c r="A77" s="500" t="s">
        <v>944</v>
      </c>
      <c r="B77" s="449"/>
      <c r="C77" s="450" t="s">
        <v>943</v>
      </c>
      <c r="D77" s="450" t="s">
        <v>797</v>
      </c>
      <c r="E77" s="454">
        <v>1</v>
      </c>
      <c r="F77" s="505" t="s">
        <v>12</v>
      </c>
      <c r="G77" s="449"/>
      <c r="H77" s="504">
        <f>E77*G77</f>
        <v>0</v>
      </c>
    </row>
    <row r="78" spans="1:8" s="503" customFormat="1" ht="8.1" customHeight="1" x14ac:dyDescent="0.25">
      <c r="A78" s="452"/>
      <c r="B78" s="449"/>
      <c r="C78" s="450"/>
      <c r="D78" s="450"/>
      <c r="E78" s="454"/>
      <c r="F78" s="449"/>
      <c r="G78" s="449"/>
      <c r="H78" s="448"/>
    </row>
    <row r="79" spans="1:8" s="503" customFormat="1" ht="24" x14ac:dyDescent="0.25">
      <c r="A79" s="500" t="s">
        <v>942</v>
      </c>
      <c r="B79" s="449"/>
      <c r="C79" s="450" t="s">
        <v>941</v>
      </c>
      <c r="D79" s="450" t="s">
        <v>797</v>
      </c>
      <c r="E79" s="454">
        <v>1</v>
      </c>
      <c r="F79" s="505" t="s">
        <v>12</v>
      </c>
      <c r="G79" s="449"/>
      <c r="H79" s="504">
        <f>E79*G79</f>
        <v>0</v>
      </c>
    </row>
    <row r="80" spans="1:8" s="503" customFormat="1" ht="8.1" customHeight="1" x14ac:dyDescent="0.25">
      <c r="A80" s="452"/>
      <c r="B80" s="449"/>
      <c r="C80" s="450"/>
      <c r="D80" s="450"/>
      <c r="E80" s="454"/>
      <c r="F80" s="449"/>
      <c r="G80" s="449"/>
      <c r="H80" s="448"/>
    </row>
    <row r="81" spans="1:8" s="503" customFormat="1" ht="24" x14ac:dyDescent="0.25">
      <c r="A81" s="500" t="s">
        <v>940</v>
      </c>
      <c r="B81" s="449"/>
      <c r="C81" s="450" t="s">
        <v>939</v>
      </c>
      <c r="D81" s="450" t="s">
        <v>797</v>
      </c>
      <c r="E81" s="454">
        <v>1</v>
      </c>
      <c r="F81" s="505" t="s">
        <v>12</v>
      </c>
      <c r="G81" s="449"/>
      <c r="H81" s="504">
        <f>E81*G81</f>
        <v>0</v>
      </c>
    </row>
    <row r="82" spans="1:8" s="503" customFormat="1" ht="8.1" customHeight="1" x14ac:dyDescent="0.25">
      <c r="A82" s="452"/>
      <c r="B82" s="449"/>
      <c r="C82" s="450"/>
      <c r="D82" s="450"/>
      <c r="E82" s="454"/>
      <c r="F82" s="449"/>
      <c r="G82" s="449"/>
      <c r="H82" s="448"/>
    </row>
    <row r="83" spans="1:8" s="503" customFormat="1" ht="36" x14ac:dyDescent="0.25">
      <c r="A83" s="500" t="s">
        <v>938</v>
      </c>
      <c r="B83" s="449"/>
      <c r="C83" s="450" t="s">
        <v>937</v>
      </c>
      <c r="D83" s="450" t="s">
        <v>797</v>
      </c>
      <c r="E83" s="454">
        <v>1</v>
      </c>
      <c r="F83" s="505" t="s">
        <v>12</v>
      </c>
      <c r="G83" s="449"/>
      <c r="H83" s="504">
        <f>E83*G83</f>
        <v>0</v>
      </c>
    </row>
    <row r="84" spans="1:8" s="503" customFormat="1" ht="8.1" customHeight="1" x14ac:dyDescent="0.25">
      <c r="A84" s="452"/>
      <c r="B84" s="449"/>
      <c r="C84" s="450"/>
      <c r="D84" s="450"/>
      <c r="E84" s="454"/>
      <c r="F84" s="449"/>
      <c r="G84" s="449"/>
      <c r="H84" s="448"/>
    </row>
    <row r="85" spans="1:8" s="503" customFormat="1" ht="24" x14ac:dyDescent="0.25">
      <c r="A85" s="500" t="s">
        <v>936</v>
      </c>
      <c r="B85" s="449"/>
      <c r="C85" s="450" t="s">
        <v>935</v>
      </c>
      <c r="D85" s="450" t="s">
        <v>797</v>
      </c>
      <c r="E85" s="454">
        <v>1</v>
      </c>
      <c r="F85" s="505" t="s">
        <v>12</v>
      </c>
      <c r="G85" s="449"/>
      <c r="H85" s="504">
        <f>E85*G85</f>
        <v>0</v>
      </c>
    </row>
    <row r="86" spans="1:8" s="503" customFormat="1" ht="8.1" customHeight="1" x14ac:dyDescent="0.25">
      <c r="A86" s="452"/>
      <c r="B86" s="449"/>
      <c r="C86" s="450"/>
      <c r="D86" s="450"/>
      <c r="E86" s="454"/>
      <c r="F86" s="449"/>
      <c r="G86" s="449"/>
      <c r="H86" s="448"/>
    </row>
    <row r="87" spans="1:8" s="503" customFormat="1" ht="24" x14ac:dyDescent="0.25">
      <c r="A87" s="500" t="s">
        <v>934</v>
      </c>
      <c r="B87" s="449"/>
      <c r="C87" s="450" t="s">
        <v>933</v>
      </c>
      <c r="D87" s="450" t="s">
        <v>797</v>
      </c>
      <c r="E87" s="454">
        <v>1</v>
      </c>
      <c r="F87" s="505" t="s">
        <v>12</v>
      </c>
      <c r="G87" s="449"/>
      <c r="H87" s="504">
        <f>E87*G87</f>
        <v>0</v>
      </c>
    </row>
    <row r="88" spans="1:8" s="503" customFormat="1" ht="8.1" customHeight="1" x14ac:dyDescent="0.25">
      <c r="A88" s="452"/>
      <c r="B88" s="449"/>
      <c r="C88" s="450"/>
      <c r="D88" s="450"/>
      <c r="E88" s="454"/>
      <c r="F88" s="449"/>
      <c r="G88" s="449"/>
      <c r="H88" s="448"/>
    </row>
    <row r="89" spans="1:8" s="503" customFormat="1" ht="24" x14ac:dyDescent="0.25">
      <c r="A89" s="500" t="s">
        <v>932</v>
      </c>
      <c r="B89" s="449"/>
      <c r="C89" s="450" t="s">
        <v>931</v>
      </c>
      <c r="D89" s="450" t="s">
        <v>827</v>
      </c>
      <c r="E89" s="454">
        <v>1</v>
      </c>
      <c r="F89" s="505" t="s">
        <v>12</v>
      </c>
      <c r="G89" s="449"/>
      <c r="H89" s="504">
        <f>E89*G89</f>
        <v>0</v>
      </c>
    </row>
    <row r="90" spans="1:8" s="503" customFormat="1" ht="8.1" customHeight="1" x14ac:dyDescent="0.25">
      <c r="A90" s="452"/>
      <c r="B90" s="449"/>
      <c r="C90" s="450"/>
      <c r="D90" s="450"/>
      <c r="E90" s="454"/>
      <c r="F90" s="449"/>
      <c r="G90" s="449"/>
      <c r="H90" s="448"/>
    </row>
    <row r="91" spans="1:8" s="503" customFormat="1" ht="24" x14ac:dyDescent="0.25">
      <c r="A91" s="500" t="s">
        <v>930</v>
      </c>
      <c r="B91" s="449"/>
      <c r="C91" s="450" t="s">
        <v>929</v>
      </c>
      <c r="D91" s="450" t="s">
        <v>797</v>
      </c>
      <c r="E91" s="454">
        <v>1</v>
      </c>
      <c r="F91" s="505" t="s">
        <v>12</v>
      </c>
      <c r="G91" s="449"/>
      <c r="H91" s="504">
        <f>E91*G91</f>
        <v>0</v>
      </c>
    </row>
    <row r="92" spans="1:8" s="503" customFormat="1" ht="8.1" customHeight="1" x14ac:dyDescent="0.25">
      <c r="A92" s="452"/>
      <c r="B92" s="449"/>
      <c r="C92" s="450"/>
      <c r="D92" s="450"/>
      <c r="E92" s="454"/>
      <c r="F92" s="449"/>
      <c r="G92" s="449"/>
      <c r="H92" s="448"/>
    </row>
    <row r="93" spans="1:8" s="503" customFormat="1" ht="36" x14ac:dyDescent="0.25">
      <c r="A93" s="500" t="s">
        <v>928</v>
      </c>
      <c r="B93" s="449"/>
      <c r="C93" s="450" t="s">
        <v>806</v>
      </c>
      <c r="D93" s="450" t="s">
        <v>805</v>
      </c>
      <c r="E93" s="454">
        <v>7</v>
      </c>
      <c r="F93" s="505" t="s">
        <v>12</v>
      </c>
      <c r="G93" s="449"/>
      <c r="H93" s="504">
        <f>E93*G93</f>
        <v>0</v>
      </c>
    </row>
    <row r="94" spans="1:8" s="503" customFormat="1" ht="8.1" customHeight="1" x14ac:dyDescent="0.25">
      <c r="A94" s="452"/>
      <c r="B94" s="449"/>
      <c r="C94" s="450"/>
      <c r="D94" s="450"/>
      <c r="E94" s="454"/>
      <c r="F94" s="449"/>
      <c r="G94" s="449"/>
      <c r="H94" s="448"/>
    </row>
    <row r="95" spans="1:8" s="503" customFormat="1" ht="36" x14ac:dyDescent="0.25">
      <c r="A95" s="500" t="s">
        <v>927</v>
      </c>
      <c r="B95" s="449"/>
      <c r="C95" s="450" t="s">
        <v>926</v>
      </c>
      <c r="D95" s="450" t="s">
        <v>797</v>
      </c>
      <c r="E95" s="454">
        <v>1</v>
      </c>
      <c r="F95" s="505" t="s">
        <v>12</v>
      </c>
      <c r="G95" s="449"/>
      <c r="H95" s="504">
        <f>E95*G95</f>
        <v>0</v>
      </c>
    </row>
    <row r="96" spans="1:8" s="503" customFormat="1" x14ac:dyDescent="0.25">
      <c r="A96" s="452"/>
      <c r="B96" s="508"/>
      <c r="C96" s="507" t="s">
        <v>888</v>
      </c>
      <c r="D96" s="506"/>
      <c r="E96" s="454"/>
      <c r="F96" s="505"/>
      <c r="G96" s="449"/>
      <c r="H96" s="504"/>
    </row>
    <row r="97" spans="1:8" s="503" customFormat="1" x14ac:dyDescent="0.25">
      <c r="A97" s="450"/>
      <c r="B97" s="508"/>
      <c r="C97" s="507" t="s">
        <v>925</v>
      </c>
      <c r="D97" s="506"/>
      <c r="E97" s="454"/>
      <c r="F97" s="505"/>
      <c r="G97" s="449"/>
      <c r="H97" s="504"/>
    </row>
    <row r="98" spans="1:8" s="503" customFormat="1" x14ac:dyDescent="0.25">
      <c r="A98" s="450"/>
      <c r="B98" s="508"/>
      <c r="C98" s="507" t="s">
        <v>914</v>
      </c>
      <c r="D98" s="506"/>
      <c r="E98" s="454"/>
      <c r="F98" s="505"/>
      <c r="G98" s="449"/>
      <c r="H98" s="504"/>
    </row>
    <row r="99" spans="1:8" s="503" customFormat="1" x14ac:dyDescent="0.25">
      <c r="A99" s="450"/>
      <c r="B99" s="508"/>
      <c r="C99" s="507" t="s">
        <v>913</v>
      </c>
      <c r="D99" s="506"/>
      <c r="E99" s="454"/>
      <c r="F99" s="505"/>
      <c r="G99" s="449"/>
      <c r="H99" s="504"/>
    </row>
    <row r="100" spans="1:8" s="503" customFormat="1" ht="8.1" customHeight="1" x14ac:dyDescent="0.25">
      <c r="A100" s="450"/>
      <c r="B100" s="449"/>
      <c r="C100" s="450"/>
      <c r="D100" s="450"/>
      <c r="E100" s="454"/>
      <c r="F100" s="449"/>
      <c r="G100" s="449"/>
      <c r="H100" s="448"/>
    </row>
    <row r="101" spans="1:8" s="503" customFormat="1" ht="36" x14ac:dyDescent="0.25">
      <c r="A101" s="509" t="s">
        <v>924</v>
      </c>
      <c r="B101" s="449"/>
      <c r="C101" s="450" t="s">
        <v>923</v>
      </c>
      <c r="D101" s="450" t="s">
        <v>797</v>
      </c>
      <c r="E101" s="454">
        <v>1</v>
      </c>
      <c r="F101" s="505" t="s">
        <v>12</v>
      </c>
      <c r="G101" s="449"/>
      <c r="H101" s="504">
        <f>E101*G101</f>
        <v>0</v>
      </c>
    </row>
    <row r="102" spans="1:8" s="503" customFormat="1" x14ac:dyDescent="0.25">
      <c r="A102" s="509"/>
      <c r="B102" s="508"/>
      <c r="C102" s="507" t="s">
        <v>888</v>
      </c>
      <c r="D102" s="506"/>
      <c r="E102" s="454"/>
      <c r="F102" s="505"/>
      <c r="G102" s="449"/>
      <c r="H102" s="504"/>
    </row>
    <row r="103" spans="1:8" s="503" customFormat="1" x14ac:dyDescent="0.25">
      <c r="A103" s="509"/>
      <c r="B103" s="508"/>
      <c r="C103" s="507" t="s">
        <v>922</v>
      </c>
      <c r="D103" s="506"/>
      <c r="E103" s="454"/>
      <c r="F103" s="505"/>
      <c r="G103" s="449"/>
      <c r="H103" s="504"/>
    </row>
    <row r="104" spans="1:8" s="503" customFormat="1" x14ac:dyDescent="0.25">
      <c r="A104" s="509"/>
      <c r="B104" s="508"/>
      <c r="C104" s="507" t="s">
        <v>921</v>
      </c>
      <c r="D104" s="506"/>
      <c r="E104" s="454"/>
      <c r="F104" s="505"/>
      <c r="G104" s="449"/>
      <c r="H104" s="504"/>
    </row>
    <row r="105" spans="1:8" s="503" customFormat="1" x14ac:dyDescent="0.25">
      <c r="A105" s="509"/>
      <c r="B105" s="508"/>
      <c r="C105" s="507" t="s">
        <v>914</v>
      </c>
      <c r="D105" s="506"/>
      <c r="E105" s="454"/>
      <c r="F105" s="505"/>
      <c r="G105" s="449"/>
      <c r="H105" s="504"/>
    </row>
    <row r="106" spans="1:8" s="503" customFormat="1" x14ac:dyDescent="0.25">
      <c r="A106" s="509"/>
      <c r="B106" s="508"/>
      <c r="C106" s="507" t="s">
        <v>913</v>
      </c>
      <c r="D106" s="506"/>
      <c r="E106" s="454"/>
      <c r="F106" s="505"/>
      <c r="G106" s="449"/>
      <c r="H106" s="504"/>
    </row>
    <row r="107" spans="1:8" s="503" customFormat="1" ht="8.1" customHeight="1" x14ac:dyDescent="0.25">
      <c r="A107" s="509"/>
      <c r="B107" s="449"/>
      <c r="C107" s="450"/>
      <c r="D107" s="450"/>
      <c r="E107" s="454"/>
      <c r="F107" s="449"/>
      <c r="G107" s="449"/>
      <c r="H107" s="448"/>
    </row>
    <row r="108" spans="1:8" s="503" customFormat="1" ht="36" x14ac:dyDescent="0.25">
      <c r="A108" s="509" t="s">
        <v>920</v>
      </c>
      <c r="B108" s="449"/>
      <c r="C108" s="450" t="s">
        <v>919</v>
      </c>
      <c r="D108" s="450" t="s">
        <v>797</v>
      </c>
      <c r="E108" s="454">
        <v>1</v>
      </c>
      <c r="F108" s="505" t="s">
        <v>12</v>
      </c>
      <c r="G108" s="449"/>
      <c r="H108" s="504">
        <f>E108*G108</f>
        <v>0</v>
      </c>
    </row>
    <row r="109" spans="1:8" s="503" customFormat="1" x14ac:dyDescent="0.25">
      <c r="A109" s="452"/>
      <c r="B109" s="508"/>
      <c r="C109" s="507" t="s">
        <v>888</v>
      </c>
      <c r="D109" s="506"/>
      <c r="E109" s="454"/>
      <c r="F109" s="505"/>
      <c r="G109" s="449"/>
      <c r="H109" s="504"/>
    </row>
    <row r="110" spans="1:8" s="503" customFormat="1" x14ac:dyDescent="0.25">
      <c r="A110" s="450"/>
      <c r="B110" s="508"/>
      <c r="C110" s="507" t="s">
        <v>918</v>
      </c>
      <c r="D110" s="506"/>
      <c r="E110" s="454"/>
      <c r="F110" s="505"/>
      <c r="G110" s="449"/>
      <c r="H110" s="504"/>
    </row>
    <row r="111" spans="1:8" s="503" customFormat="1" x14ac:dyDescent="0.25">
      <c r="A111" s="450"/>
      <c r="B111" s="508"/>
      <c r="C111" s="507" t="s">
        <v>914</v>
      </c>
      <c r="D111" s="506"/>
      <c r="E111" s="454"/>
      <c r="F111" s="505"/>
      <c r="G111" s="449"/>
      <c r="H111" s="504"/>
    </row>
    <row r="112" spans="1:8" s="503" customFormat="1" x14ac:dyDescent="0.25">
      <c r="A112" s="450"/>
      <c r="B112" s="508"/>
      <c r="C112" s="507" t="s">
        <v>913</v>
      </c>
      <c r="D112" s="506"/>
      <c r="E112" s="454"/>
      <c r="F112" s="505"/>
      <c r="G112" s="449"/>
      <c r="H112" s="504"/>
    </row>
    <row r="113" spans="1:8" s="503" customFormat="1" ht="8.1" customHeight="1" x14ac:dyDescent="0.25">
      <c r="A113" s="450"/>
      <c r="B113" s="449"/>
      <c r="C113" s="450"/>
      <c r="D113" s="450"/>
      <c r="E113" s="454"/>
      <c r="F113" s="449"/>
      <c r="G113" s="449"/>
      <c r="H113" s="448"/>
    </row>
    <row r="114" spans="1:8" s="503" customFormat="1" ht="36" x14ac:dyDescent="0.25">
      <c r="A114" s="500" t="s">
        <v>917</v>
      </c>
      <c r="B114" s="449"/>
      <c r="C114" s="450" t="s">
        <v>916</v>
      </c>
      <c r="D114" s="450" t="s">
        <v>797</v>
      </c>
      <c r="E114" s="454">
        <v>1</v>
      </c>
      <c r="F114" s="505" t="s">
        <v>12</v>
      </c>
      <c r="G114" s="449"/>
      <c r="H114" s="504">
        <f>E114*G114</f>
        <v>0</v>
      </c>
    </row>
    <row r="115" spans="1:8" s="503" customFormat="1" x14ac:dyDescent="0.25">
      <c r="A115" s="500"/>
      <c r="B115" s="508"/>
      <c r="C115" s="507" t="s">
        <v>888</v>
      </c>
      <c r="D115" s="506"/>
      <c r="E115" s="454"/>
      <c r="F115" s="505"/>
      <c r="G115" s="449"/>
      <c r="H115" s="504"/>
    </row>
    <row r="116" spans="1:8" s="503" customFormat="1" x14ac:dyDescent="0.25">
      <c r="A116" s="500"/>
      <c r="B116" s="508"/>
      <c r="C116" s="507" t="s">
        <v>915</v>
      </c>
      <c r="D116" s="506"/>
      <c r="E116" s="454"/>
      <c r="F116" s="505"/>
      <c r="G116" s="449"/>
      <c r="H116" s="504"/>
    </row>
    <row r="117" spans="1:8" s="503" customFormat="1" x14ac:dyDescent="0.25">
      <c r="A117" s="500"/>
      <c r="B117" s="508"/>
      <c r="C117" s="507" t="s">
        <v>914</v>
      </c>
      <c r="D117" s="506"/>
      <c r="E117" s="454"/>
      <c r="F117" s="505"/>
      <c r="G117" s="449"/>
      <c r="H117" s="504"/>
    </row>
    <row r="118" spans="1:8" s="503" customFormat="1" x14ac:dyDescent="0.25">
      <c r="A118" s="500"/>
      <c r="B118" s="508"/>
      <c r="C118" s="507" t="s">
        <v>913</v>
      </c>
      <c r="D118" s="506"/>
      <c r="E118" s="454"/>
      <c r="F118" s="505"/>
      <c r="G118" s="449"/>
      <c r="H118" s="504"/>
    </row>
    <row r="119" spans="1:8" s="503" customFormat="1" ht="8.1" customHeight="1" x14ac:dyDescent="0.25">
      <c r="A119" s="452"/>
      <c r="B119" s="449"/>
      <c r="C119" s="450"/>
      <c r="D119" s="450"/>
      <c r="E119" s="454"/>
      <c r="F119" s="449"/>
      <c r="G119" s="449"/>
      <c r="H119" s="448"/>
    </row>
    <row r="120" spans="1:8" s="503" customFormat="1" ht="24" x14ac:dyDescent="0.25">
      <c r="A120" s="500" t="s">
        <v>912</v>
      </c>
      <c r="B120" s="449"/>
      <c r="C120" s="450" t="s">
        <v>911</v>
      </c>
      <c r="D120" s="450" t="s">
        <v>797</v>
      </c>
      <c r="E120" s="454">
        <v>1</v>
      </c>
      <c r="F120" s="505" t="s">
        <v>12</v>
      </c>
      <c r="G120" s="449"/>
      <c r="H120" s="504">
        <f>E120*G120</f>
        <v>0</v>
      </c>
    </row>
    <row r="121" spans="1:8" s="503" customFormat="1" ht="8.1" customHeight="1" x14ac:dyDescent="0.25">
      <c r="A121" s="452"/>
      <c r="B121" s="449"/>
      <c r="C121" s="450"/>
      <c r="D121" s="450"/>
      <c r="E121" s="454"/>
      <c r="F121" s="449"/>
      <c r="G121" s="449"/>
      <c r="H121" s="448"/>
    </row>
    <row r="122" spans="1:8" s="503" customFormat="1" ht="48" x14ac:dyDescent="0.25">
      <c r="A122" s="500" t="s">
        <v>910</v>
      </c>
      <c r="B122" s="449"/>
      <c r="C122" s="450" t="s">
        <v>909</v>
      </c>
      <c r="D122" s="450" t="s">
        <v>797</v>
      </c>
      <c r="E122" s="454">
        <v>2</v>
      </c>
      <c r="F122" s="505" t="s">
        <v>655</v>
      </c>
      <c r="G122" s="449"/>
      <c r="H122" s="504">
        <f>E122*G122</f>
        <v>0</v>
      </c>
    </row>
    <row r="123" spans="1:8" s="503" customFormat="1" x14ac:dyDescent="0.25">
      <c r="A123" s="452"/>
      <c r="B123" s="508"/>
      <c r="C123" s="507" t="s">
        <v>906</v>
      </c>
      <c r="D123" s="506"/>
      <c r="E123" s="454"/>
      <c r="F123" s="505"/>
      <c r="G123" s="449"/>
      <c r="H123" s="504"/>
    </row>
    <row r="124" spans="1:8" s="503" customFormat="1" x14ac:dyDescent="0.25">
      <c r="A124" s="450"/>
      <c r="B124" s="508"/>
      <c r="C124" s="507" t="s">
        <v>905</v>
      </c>
      <c r="D124" s="506"/>
      <c r="E124" s="454"/>
      <c r="F124" s="505"/>
      <c r="G124" s="449"/>
      <c r="H124" s="504"/>
    </row>
    <row r="125" spans="1:8" s="503" customFormat="1" ht="48" x14ac:dyDescent="0.25">
      <c r="A125" s="500" t="s">
        <v>908</v>
      </c>
      <c r="B125" s="449"/>
      <c r="C125" s="450" t="s">
        <v>907</v>
      </c>
      <c r="D125" s="450" t="s">
        <v>797</v>
      </c>
      <c r="E125" s="454">
        <v>1</v>
      </c>
      <c r="F125" s="505" t="s">
        <v>655</v>
      </c>
      <c r="G125" s="449"/>
      <c r="H125" s="504">
        <f>E125*G125</f>
        <v>0</v>
      </c>
    </row>
    <row r="126" spans="1:8" s="503" customFormat="1" x14ac:dyDescent="0.25">
      <c r="A126" s="452"/>
      <c r="B126" s="508"/>
      <c r="C126" s="507" t="s">
        <v>906</v>
      </c>
      <c r="D126" s="506"/>
      <c r="E126" s="454"/>
      <c r="F126" s="505"/>
      <c r="G126" s="449"/>
      <c r="H126" s="504"/>
    </row>
    <row r="127" spans="1:8" s="503" customFormat="1" x14ac:dyDescent="0.25">
      <c r="A127" s="450"/>
      <c r="B127" s="508"/>
      <c r="C127" s="507" t="s">
        <v>905</v>
      </c>
      <c r="D127" s="506"/>
      <c r="E127" s="454"/>
      <c r="F127" s="505"/>
      <c r="G127" s="449"/>
      <c r="H127" s="504"/>
    </row>
    <row r="128" spans="1:8" s="503" customFormat="1" ht="8.1" customHeight="1" x14ac:dyDescent="0.25">
      <c r="A128" s="450"/>
      <c r="B128" s="449"/>
      <c r="C128" s="450"/>
      <c r="D128" s="450"/>
      <c r="E128" s="454"/>
      <c r="F128" s="449"/>
      <c r="G128" s="449"/>
      <c r="H128" s="448"/>
    </row>
    <row r="129" spans="1:8" s="503" customFormat="1" ht="48" x14ac:dyDescent="0.25">
      <c r="A129" s="500" t="s">
        <v>904</v>
      </c>
      <c r="B129" s="449"/>
      <c r="C129" s="450" t="s">
        <v>903</v>
      </c>
      <c r="D129" s="450" t="s">
        <v>902</v>
      </c>
      <c r="E129" s="454">
        <v>6</v>
      </c>
      <c r="F129" s="505" t="s">
        <v>652</v>
      </c>
      <c r="G129" s="449"/>
      <c r="H129" s="504">
        <f>E129*G129</f>
        <v>0</v>
      </c>
    </row>
    <row r="130" spans="1:8" s="503" customFormat="1" ht="24" x14ac:dyDescent="0.25">
      <c r="A130" s="452"/>
      <c r="B130" s="508"/>
      <c r="C130" s="507" t="s">
        <v>901</v>
      </c>
      <c r="D130" s="506"/>
      <c r="E130" s="454"/>
      <c r="F130" s="505"/>
      <c r="G130" s="449"/>
      <c r="H130" s="504"/>
    </row>
    <row r="131" spans="1:8" s="503" customFormat="1" x14ac:dyDescent="0.25">
      <c r="A131" s="450"/>
      <c r="B131" s="449"/>
      <c r="C131" s="450"/>
      <c r="D131" s="450"/>
      <c r="E131" s="454"/>
      <c r="F131" s="449"/>
      <c r="G131" s="449"/>
      <c r="H131" s="448"/>
    </row>
    <row r="132" spans="1:8" s="503" customFormat="1" ht="48" x14ac:dyDescent="0.25">
      <c r="A132" s="500" t="s">
        <v>900</v>
      </c>
      <c r="B132" s="449"/>
      <c r="C132" s="450" t="s">
        <v>899</v>
      </c>
      <c r="D132" s="450" t="s">
        <v>898</v>
      </c>
      <c r="E132" s="454">
        <v>2</v>
      </c>
      <c r="F132" s="505" t="s">
        <v>655</v>
      </c>
      <c r="G132" s="449"/>
      <c r="H132" s="504">
        <f>E132*G132</f>
        <v>0</v>
      </c>
    </row>
    <row r="133" spans="1:8" s="503" customFormat="1" ht="8.1" customHeight="1" x14ac:dyDescent="0.25">
      <c r="A133" s="452"/>
      <c r="B133" s="449"/>
      <c r="C133" s="450"/>
      <c r="D133" s="450"/>
      <c r="E133" s="454"/>
      <c r="F133" s="449"/>
      <c r="G133" s="449"/>
      <c r="H133" s="448"/>
    </row>
    <row r="134" spans="1:8" s="503" customFormat="1" ht="24" x14ac:dyDescent="0.25">
      <c r="A134" s="500" t="s">
        <v>897</v>
      </c>
      <c r="B134" s="449"/>
      <c r="C134" s="450" t="s">
        <v>798</v>
      </c>
      <c r="D134" s="450" t="s">
        <v>797</v>
      </c>
      <c r="E134" s="454">
        <v>2</v>
      </c>
      <c r="F134" s="505" t="s">
        <v>655</v>
      </c>
      <c r="G134" s="449"/>
      <c r="H134" s="504">
        <f>E134*G134</f>
        <v>0</v>
      </c>
    </row>
    <row r="135" spans="1:8" s="503" customFormat="1" ht="8.1" customHeight="1" x14ac:dyDescent="0.25">
      <c r="A135" s="452"/>
      <c r="B135" s="449"/>
      <c r="C135" s="450"/>
      <c r="D135" s="450"/>
      <c r="E135" s="454"/>
      <c r="F135" s="449"/>
      <c r="G135" s="449"/>
      <c r="H135" s="448"/>
    </row>
    <row r="136" spans="1:8" s="503" customFormat="1" ht="36" x14ac:dyDescent="0.25">
      <c r="A136" s="500" t="s">
        <v>896</v>
      </c>
      <c r="B136" s="449"/>
      <c r="C136" s="450" t="s">
        <v>895</v>
      </c>
      <c r="D136" s="450" t="s">
        <v>894</v>
      </c>
      <c r="E136" s="454">
        <v>2</v>
      </c>
      <c r="F136" s="505" t="s">
        <v>655</v>
      </c>
      <c r="G136" s="449"/>
      <c r="H136" s="504">
        <f>E136*G136</f>
        <v>0</v>
      </c>
    </row>
    <row r="137" spans="1:8" s="503" customFormat="1" ht="8.1" customHeight="1" x14ac:dyDescent="0.25">
      <c r="A137" s="452"/>
      <c r="B137" s="449"/>
      <c r="C137" s="450"/>
      <c r="D137" s="450"/>
      <c r="E137" s="454"/>
      <c r="F137" s="449"/>
      <c r="G137" s="449"/>
      <c r="H137" s="448"/>
    </row>
    <row r="138" spans="1:8" s="503" customFormat="1" ht="36" x14ac:dyDescent="0.25">
      <c r="A138" s="500" t="s">
        <v>893</v>
      </c>
      <c r="B138" s="449"/>
      <c r="C138" s="450" t="s">
        <v>892</v>
      </c>
      <c r="D138" s="450" t="s">
        <v>797</v>
      </c>
      <c r="E138" s="454">
        <v>6</v>
      </c>
      <c r="F138" s="505" t="s">
        <v>652</v>
      </c>
      <c r="G138" s="449"/>
      <c r="H138" s="504">
        <f>E138*G138</f>
        <v>0</v>
      </c>
    </row>
    <row r="139" spans="1:8" s="503" customFormat="1" x14ac:dyDescent="0.25">
      <c r="A139" s="452"/>
      <c r="B139" s="508"/>
      <c r="C139" s="507" t="s">
        <v>891</v>
      </c>
      <c r="D139" s="506"/>
      <c r="E139" s="454"/>
      <c r="F139" s="505"/>
      <c r="G139" s="449"/>
      <c r="H139" s="504"/>
    </row>
    <row r="140" spans="1:8" s="503" customFormat="1" ht="8.1" customHeight="1" x14ac:dyDescent="0.25">
      <c r="A140" s="450"/>
      <c r="B140" s="449"/>
      <c r="C140" s="450"/>
      <c r="D140" s="450"/>
      <c r="E140" s="454"/>
      <c r="F140" s="449"/>
      <c r="G140" s="449"/>
      <c r="H140" s="448"/>
    </row>
    <row r="141" spans="1:8" s="503" customFormat="1" ht="36" x14ac:dyDescent="0.25">
      <c r="A141" s="452" t="s">
        <v>890</v>
      </c>
      <c r="B141" s="449"/>
      <c r="C141" s="450" t="s">
        <v>889</v>
      </c>
      <c r="D141" s="450" t="s">
        <v>797</v>
      </c>
      <c r="E141" s="454">
        <v>2</v>
      </c>
      <c r="F141" s="505" t="s">
        <v>655</v>
      </c>
      <c r="G141" s="449"/>
      <c r="H141" s="504">
        <f>E141*G141</f>
        <v>0</v>
      </c>
    </row>
    <row r="142" spans="1:8" s="503" customFormat="1" x14ac:dyDescent="0.25">
      <c r="A142" s="452"/>
      <c r="B142" s="508"/>
      <c r="C142" s="507" t="s">
        <v>888</v>
      </c>
      <c r="D142" s="506"/>
      <c r="E142" s="454"/>
      <c r="F142" s="505"/>
      <c r="G142" s="449"/>
      <c r="H142" s="504"/>
    </row>
    <row r="143" spans="1:8" s="503" customFormat="1" x14ac:dyDescent="0.25">
      <c r="A143" s="450"/>
      <c r="B143" s="508"/>
      <c r="C143" s="507" t="s">
        <v>887</v>
      </c>
      <c r="D143" s="506"/>
      <c r="E143" s="454"/>
      <c r="F143" s="505"/>
      <c r="G143" s="449"/>
      <c r="H143" s="504"/>
    </row>
    <row r="144" spans="1:8" s="503" customFormat="1" ht="8.1" customHeight="1" x14ac:dyDescent="0.25">
      <c r="A144" s="450"/>
      <c r="B144" s="449"/>
      <c r="C144" s="450"/>
      <c r="D144" s="450"/>
      <c r="E144" s="454"/>
      <c r="F144" s="449"/>
      <c r="G144" s="449"/>
      <c r="H144" s="448"/>
    </row>
    <row r="145" spans="1:8" s="503" customFormat="1" ht="48" x14ac:dyDescent="0.25">
      <c r="A145" s="500" t="s">
        <v>886</v>
      </c>
      <c r="B145" s="449"/>
      <c r="C145" s="450" t="s">
        <v>885</v>
      </c>
      <c r="D145" s="450" t="s">
        <v>884</v>
      </c>
      <c r="E145" s="454">
        <v>2</v>
      </c>
      <c r="F145" s="505" t="s">
        <v>655</v>
      </c>
      <c r="G145" s="449"/>
      <c r="H145" s="504">
        <f>E145*G145</f>
        <v>0</v>
      </c>
    </row>
    <row r="146" spans="1:8" s="503" customFormat="1" ht="8.1" customHeight="1" x14ac:dyDescent="0.25">
      <c r="A146" s="452"/>
      <c r="B146" s="449"/>
      <c r="C146" s="450"/>
      <c r="D146" s="450"/>
      <c r="E146" s="454"/>
      <c r="F146" s="449"/>
      <c r="G146" s="449"/>
      <c r="H146" s="448"/>
    </row>
    <row r="147" spans="1:8" s="503" customFormat="1" ht="24" x14ac:dyDescent="0.25">
      <c r="A147" s="500" t="s">
        <v>883</v>
      </c>
      <c r="B147" s="449"/>
      <c r="C147" s="450" t="s">
        <v>882</v>
      </c>
      <c r="D147" s="450" t="s">
        <v>797</v>
      </c>
      <c r="E147" s="454">
        <v>1</v>
      </c>
      <c r="F147" s="505" t="s">
        <v>12</v>
      </c>
      <c r="G147" s="449"/>
      <c r="H147" s="504">
        <f>E147*G147</f>
        <v>0</v>
      </c>
    </row>
    <row r="148" spans="1:8" s="503" customFormat="1" ht="8.1" customHeight="1" x14ac:dyDescent="0.25">
      <c r="A148" s="452"/>
      <c r="B148" s="449"/>
      <c r="C148" s="450"/>
      <c r="D148" s="450"/>
      <c r="E148" s="454"/>
      <c r="F148" s="449"/>
      <c r="G148" s="449"/>
      <c r="H148" s="448"/>
    </row>
    <row r="149" spans="1:8" s="503" customFormat="1" ht="24" x14ac:dyDescent="0.25">
      <c r="A149" s="500" t="s">
        <v>881</v>
      </c>
      <c r="B149" s="449"/>
      <c r="C149" s="450" t="s">
        <v>880</v>
      </c>
      <c r="D149" s="450" t="s">
        <v>797</v>
      </c>
      <c r="E149" s="454">
        <v>1</v>
      </c>
      <c r="F149" s="505" t="s">
        <v>12</v>
      </c>
      <c r="G149" s="449"/>
      <c r="H149" s="504">
        <f>E149*G149</f>
        <v>0</v>
      </c>
    </row>
    <row r="150" spans="1:8" s="503" customFormat="1" ht="8.1" customHeight="1" x14ac:dyDescent="0.25">
      <c r="A150" s="452"/>
      <c r="B150" s="449"/>
      <c r="C150" s="450"/>
      <c r="D150" s="450"/>
      <c r="E150" s="454"/>
      <c r="F150" s="449"/>
      <c r="G150" s="449"/>
      <c r="H150" s="448"/>
    </row>
    <row r="151" spans="1:8" s="503" customFormat="1" ht="24" x14ac:dyDescent="0.25">
      <c r="A151" s="500" t="s">
        <v>879</v>
      </c>
      <c r="B151" s="449"/>
      <c r="C151" s="450" t="s">
        <v>878</v>
      </c>
      <c r="D151" s="450" t="s">
        <v>797</v>
      </c>
      <c r="E151" s="454">
        <v>2</v>
      </c>
      <c r="F151" s="505" t="s">
        <v>655</v>
      </c>
      <c r="G151" s="449"/>
      <c r="H151" s="504">
        <f>E151*G151</f>
        <v>0</v>
      </c>
    </row>
    <row r="152" spans="1:8" s="503" customFormat="1" ht="8.1" customHeight="1" x14ac:dyDescent="0.25">
      <c r="A152" s="452"/>
      <c r="B152" s="449"/>
      <c r="C152" s="450"/>
      <c r="D152" s="450"/>
      <c r="E152" s="454"/>
      <c r="F152" s="449"/>
      <c r="G152" s="449"/>
      <c r="H152" s="448"/>
    </row>
    <row r="153" spans="1:8" s="503" customFormat="1" ht="24" x14ac:dyDescent="0.25">
      <c r="A153" s="500" t="s">
        <v>877</v>
      </c>
      <c r="B153" s="449"/>
      <c r="C153" s="450" t="s">
        <v>830</v>
      </c>
      <c r="D153" s="450" t="s">
        <v>797</v>
      </c>
      <c r="E153" s="454">
        <v>2</v>
      </c>
      <c r="F153" s="505" t="s">
        <v>655</v>
      </c>
      <c r="G153" s="449"/>
      <c r="H153" s="504">
        <f>E153*G153</f>
        <v>0</v>
      </c>
    </row>
    <row r="154" spans="1:8" s="503" customFormat="1" ht="8.1" customHeight="1" x14ac:dyDescent="0.25">
      <c r="A154" s="452"/>
      <c r="B154" s="449"/>
      <c r="C154" s="450"/>
      <c r="D154" s="450"/>
      <c r="E154" s="454"/>
      <c r="F154" s="449"/>
      <c r="G154" s="449"/>
      <c r="H154" s="448"/>
    </row>
    <row r="155" spans="1:8" s="503" customFormat="1" ht="24" x14ac:dyDescent="0.25">
      <c r="A155" s="500" t="s">
        <v>876</v>
      </c>
      <c r="B155" s="449"/>
      <c r="C155" s="450" t="s">
        <v>875</v>
      </c>
      <c r="D155" s="450" t="s">
        <v>797</v>
      </c>
      <c r="E155" s="454">
        <v>2</v>
      </c>
      <c r="F155" s="505" t="s">
        <v>655</v>
      </c>
      <c r="G155" s="449"/>
      <c r="H155" s="504">
        <f>E155*G155</f>
        <v>0</v>
      </c>
    </row>
    <row r="156" spans="1:8" ht="8.1" customHeight="1" x14ac:dyDescent="0.25">
      <c r="A156" s="452"/>
      <c r="B156" s="452"/>
      <c r="C156" s="451"/>
      <c r="D156" s="451"/>
      <c r="E156" s="470"/>
      <c r="F156" s="452"/>
      <c r="G156" s="452"/>
      <c r="H156" s="469"/>
    </row>
    <row r="157" spans="1:8" ht="24" x14ac:dyDescent="0.25">
      <c r="A157" s="500" t="s">
        <v>874</v>
      </c>
      <c r="B157" s="452"/>
      <c r="C157" s="451" t="s">
        <v>873</v>
      </c>
      <c r="D157" s="451"/>
      <c r="E157" s="470">
        <v>4</v>
      </c>
      <c r="F157" s="472" t="s">
        <v>676</v>
      </c>
      <c r="G157" s="452"/>
      <c r="H157" s="471">
        <f>E157*G157</f>
        <v>0</v>
      </c>
    </row>
    <row r="158" spans="1:8" ht="8.1" customHeight="1" x14ac:dyDescent="0.25">
      <c r="A158" s="452"/>
      <c r="B158" s="452"/>
      <c r="C158" s="451"/>
      <c r="D158" s="451"/>
      <c r="E158" s="470"/>
      <c r="F158" s="452"/>
      <c r="G158" s="452"/>
      <c r="H158" s="469"/>
    </row>
    <row r="159" spans="1:8" ht="36" x14ac:dyDescent="0.25">
      <c r="A159" s="451"/>
      <c r="B159" s="452"/>
      <c r="C159" s="451" t="s">
        <v>872</v>
      </c>
      <c r="D159" s="451" t="s">
        <v>781</v>
      </c>
      <c r="E159" s="470">
        <v>3</v>
      </c>
      <c r="F159" s="472" t="s">
        <v>631</v>
      </c>
      <c r="G159" s="452"/>
      <c r="H159" s="471">
        <f>E159*G159</f>
        <v>0</v>
      </c>
    </row>
    <row r="160" spans="1:8" ht="8.1" customHeight="1" x14ac:dyDescent="0.25">
      <c r="A160" s="451"/>
      <c r="B160" s="452"/>
      <c r="C160" s="451"/>
      <c r="D160" s="451"/>
      <c r="E160" s="470"/>
      <c r="F160" s="452"/>
      <c r="G160" s="452"/>
      <c r="H160" s="469"/>
    </row>
    <row r="161" spans="1:8" ht="24" x14ac:dyDescent="0.25">
      <c r="A161" s="500" t="s">
        <v>871</v>
      </c>
      <c r="B161" s="452"/>
      <c r="C161" s="451" t="s">
        <v>870</v>
      </c>
      <c r="D161" s="451" t="s">
        <v>781</v>
      </c>
      <c r="E161" s="470">
        <v>8</v>
      </c>
      <c r="F161" s="472" t="s">
        <v>652</v>
      </c>
      <c r="G161" s="452"/>
      <c r="H161" s="471">
        <f>E161*G161</f>
        <v>0</v>
      </c>
    </row>
    <row r="162" spans="1:8" ht="8.1" customHeight="1" x14ac:dyDescent="0.25">
      <c r="A162" s="452"/>
      <c r="B162" s="452"/>
      <c r="C162" s="451"/>
      <c r="D162" s="451"/>
      <c r="E162" s="470"/>
      <c r="F162" s="452"/>
      <c r="G162" s="452"/>
      <c r="H162" s="469"/>
    </row>
    <row r="163" spans="1:8" ht="24" x14ac:dyDescent="0.25">
      <c r="A163" s="500" t="s">
        <v>869</v>
      </c>
      <c r="B163" s="452"/>
      <c r="C163" s="451" t="s">
        <v>788</v>
      </c>
      <c r="D163" s="451" t="s">
        <v>781</v>
      </c>
      <c r="E163" s="470">
        <v>70</v>
      </c>
      <c r="F163" s="472" t="s">
        <v>652</v>
      </c>
      <c r="G163" s="452"/>
      <c r="H163" s="471">
        <f>E163*G163</f>
        <v>0</v>
      </c>
    </row>
    <row r="164" spans="1:8" ht="8.1" customHeight="1" x14ac:dyDescent="0.25">
      <c r="A164" s="500"/>
      <c r="B164" s="452"/>
      <c r="C164" s="451"/>
      <c r="D164" s="451"/>
      <c r="E164" s="470"/>
      <c r="F164" s="452"/>
      <c r="G164" s="452"/>
      <c r="H164" s="469"/>
    </row>
    <row r="165" spans="1:8" x14ac:dyDescent="0.25">
      <c r="A165" s="452" t="s">
        <v>868</v>
      </c>
      <c r="B165" s="452"/>
      <c r="C165" s="451" t="s">
        <v>779</v>
      </c>
      <c r="D165" s="451"/>
      <c r="E165" s="470">
        <v>1</v>
      </c>
      <c r="F165" s="472" t="s">
        <v>290</v>
      </c>
      <c r="G165" s="452"/>
      <c r="H165" s="471">
        <f>E165*G165</f>
        <v>0</v>
      </c>
    </row>
    <row r="166" spans="1:8" ht="8.1" customHeight="1" x14ac:dyDescent="0.25">
      <c r="A166" s="500"/>
      <c r="B166" s="452"/>
      <c r="C166" s="451"/>
      <c r="D166" s="451"/>
      <c r="E166" s="470"/>
      <c r="F166" s="452"/>
      <c r="G166" s="452"/>
      <c r="H166" s="469"/>
    </row>
    <row r="167" spans="1:8" ht="24" x14ac:dyDescent="0.25">
      <c r="A167" s="452" t="s">
        <v>867</v>
      </c>
      <c r="B167" s="452"/>
      <c r="C167" s="451" t="s">
        <v>866</v>
      </c>
      <c r="D167" s="451" t="s">
        <v>687</v>
      </c>
      <c r="E167" s="470">
        <v>2</v>
      </c>
      <c r="F167" s="472" t="s">
        <v>655</v>
      </c>
      <c r="G167" s="452"/>
      <c r="H167" s="471">
        <f>E167*G167</f>
        <v>0</v>
      </c>
    </row>
    <row r="168" spans="1:8" ht="8.1" customHeight="1" x14ac:dyDescent="0.25">
      <c r="A168" s="500"/>
      <c r="B168" s="452"/>
      <c r="C168" s="451"/>
      <c r="D168" s="451"/>
      <c r="E168" s="470"/>
      <c r="F168" s="452"/>
      <c r="G168" s="452"/>
      <c r="H168" s="469"/>
    </row>
    <row r="169" spans="1:8" ht="24" x14ac:dyDescent="0.25">
      <c r="A169" s="500" t="s">
        <v>865</v>
      </c>
      <c r="B169" s="452"/>
      <c r="C169" s="451" t="s">
        <v>775</v>
      </c>
      <c r="D169" s="451" t="s">
        <v>687</v>
      </c>
      <c r="E169" s="470">
        <v>3</v>
      </c>
      <c r="F169" s="472" t="s">
        <v>732</v>
      </c>
      <c r="G169" s="452"/>
      <c r="H169" s="471">
        <f>E169*G169</f>
        <v>0</v>
      </c>
    </row>
    <row r="170" spans="1:8" ht="8.1" customHeight="1" x14ac:dyDescent="0.25">
      <c r="A170" s="500"/>
      <c r="B170" s="452"/>
      <c r="C170" s="451"/>
      <c r="D170" s="451"/>
      <c r="E170" s="470"/>
      <c r="F170" s="452"/>
      <c r="G170" s="452"/>
      <c r="H170" s="469"/>
    </row>
    <row r="171" spans="1:8" ht="24" x14ac:dyDescent="0.25">
      <c r="A171" s="500" t="s">
        <v>864</v>
      </c>
      <c r="B171" s="452"/>
      <c r="C171" s="451" t="s">
        <v>773</v>
      </c>
      <c r="D171" s="451" t="s">
        <v>687</v>
      </c>
      <c r="E171" s="470">
        <v>12</v>
      </c>
      <c r="F171" s="472" t="s">
        <v>652</v>
      </c>
      <c r="G171" s="452"/>
      <c r="H171" s="471">
        <f>E171*G171</f>
        <v>0</v>
      </c>
    </row>
    <row r="172" spans="1:8" ht="8.1" customHeight="1" x14ac:dyDescent="0.25">
      <c r="A172" s="500"/>
      <c r="B172" s="452"/>
      <c r="C172" s="451"/>
      <c r="D172" s="451"/>
      <c r="E172" s="470"/>
      <c r="F172" s="452"/>
      <c r="G172" s="452"/>
      <c r="H172" s="469"/>
    </row>
    <row r="173" spans="1:8" ht="24" x14ac:dyDescent="0.25">
      <c r="A173" s="500" t="s">
        <v>863</v>
      </c>
      <c r="B173" s="452"/>
      <c r="C173" s="451" t="s">
        <v>771</v>
      </c>
      <c r="D173" s="451" t="s">
        <v>687</v>
      </c>
      <c r="E173" s="470">
        <v>16</v>
      </c>
      <c r="F173" s="472" t="s">
        <v>652</v>
      </c>
      <c r="G173" s="452"/>
      <c r="H173" s="471">
        <f>E173*G173</f>
        <v>0</v>
      </c>
    </row>
    <row r="174" spans="1:8" ht="8.1" customHeight="1" x14ac:dyDescent="0.25">
      <c r="A174" s="500"/>
      <c r="B174" s="452"/>
      <c r="C174" s="451"/>
      <c r="D174" s="451"/>
      <c r="E174" s="470"/>
      <c r="F174" s="452"/>
      <c r="G174" s="452"/>
      <c r="H174" s="469"/>
    </row>
    <row r="175" spans="1:8" x14ac:dyDescent="0.25">
      <c r="A175" s="500" t="s">
        <v>862</v>
      </c>
      <c r="B175" s="452"/>
      <c r="C175" s="451" t="s">
        <v>777</v>
      </c>
      <c r="D175" s="451"/>
      <c r="E175" s="470">
        <v>5</v>
      </c>
      <c r="F175" s="472" t="s">
        <v>676</v>
      </c>
      <c r="G175" s="452"/>
      <c r="H175" s="471">
        <f>E175*G175</f>
        <v>0</v>
      </c>
    </row>
    <row r="176" spans="1:8" ht="8.1" customHeight="1" x14ac:dyDescent="0.25">
      <c r="A176" s="500"/>
      <c r="B176" s="452"/>
      <c r="C176" s="451"/>
      <c r="D176" s="451"/>
      <c r="E176" s="470"/>
      <c r="F176" s="452"/>
      <c r="G176" s="452"/>
      <c r="H176" s="469"/>
    </row>
    <row r="177" spans="1:8" ht="24" x14ac:dyDescent="0.25">
      <c r="A177" s="500" t="s">
        <v>861</v>
      </c>
      <c r="B177" s="452"/>
      <c r="C177" s="451" t="s">
        <v>860</v>
      </c>
      <c r="D177" s="451" t="s">
        <v>766</v>
      </c>
      <c r="E177" s="470">
        <v>5</v>
      </c>
      <c r="F177" s="472" t="s">
        <v>676</v>
      </c>
      <c r="G177" s="452"/>
      <c r="H177" s="471">
        <f>E177*G177</f>
        <v>0</v>
      </c>
    </row>
    <row r="178" spans="1:8" ht="8.1" customHeight="1" x14ac:dyDescent="0.25">
      <c r="A178" s="500"/>
      <c r="B178" s="452"/>
      <c r="C178" s="451"/>
      <c r="D178" s="451"/>
      <c r="E178" s="470"/>
      <c r="F178" s="452"/>
      <c r="G178" s="452"/>
      <c r="H178" s="469"/>
    </row>
    <row r="179" spans="1:8" ht="24" x14ac:dyDescent="0.25">
      <c r="A179" s="500" t="s">
        <v>859</v>
      </c>
      <c r="B179" s="452"/>
      <c r="C179" s="451" t="s">
        <v>769</v>
      </c>
      <c r="D179" s="451" t="s">
        <v>766</v>
      </c>
      <c r="E179" s="470">
        <v>5</v>
      </c>
      <c r="F179" s="472" t="s">
        <v>676</v>
      </c>
      <c r="G179" s="452"/>
      <c r="H179" s="471">
        <f>E179*G179</f>
        <v>0</v>
      </c>
    </row>
    <row r="180" spans="1:8" ht="8.1" customHeight="1" x14ac:dyDescent="0.25">
      <c r="A180" s="452"/>
      <c r="B180" s="452"/>
      <c r="C180" s="451"/>
      <c r="D180" s="451"/>
      <c r="E180" s="470"/>
      <c r="F180" s="452"/>
      <c r="G180" s="452"/>
      <c r="H180" s="469"/>
    </row>
    <row r="181" spans="1:8" ht="24" x14ac:dyDescent="0.25">
      <c r="A181" s="502" t="s">
        <v>858</v>
      </c>
      <c r="B181" s="466"/>
      <c r="C181" s="468" t="s">
        <v>767</v>
      </c>
      <c r="D181" s="468" t="s">
        <v>766</v>
      </c>
      <c r="E181" s="467">
        <v>5</v>
      </c>
      <c r="F181" s="488" t="s">
        <v>676</v>
      </c>
      <c r="G181" s="466"/>
      <c r="H181" s="487">
        <f>E181*G181</f>
        <v>0</v>
      </c>
    </row>
    <row r="182" spans="1:8" ht="8.1" customHeight="1" x14ac:dyDescent="0.25">
      <c r="A182" s="440"/>
      <c r="G182" s="464"/>
      <c r="H182" s="463"/>
    </row>
    <row r="183" spans="1:8" ht="12.75" customHeight="1" thickBot="1" x14ac:dyDescent="0.25">
      <c r="A183" s="462" t="s">
        <v>857</v>
      </c>
      <c r="B183" s="705" t="s">
        <v>856</v>
      </c>
      <c r="C183" s="705"/>
      <c r="D183" s="479"/>
      <c r="E183" s="478">
        <v>1</v>
      </c>
      <c r="F183" s="477" t="s">
        <v>631</v>
      </c>
      <c r="G183" s="477"/>
      <c r="H183" s="476">
        <f>SUM(H186:H262)</f>
        <v>0</v>
      </c>
    </row>
    <row r="184" spans="1:8" ht="36.75" customHeight="1" thickTop="1" x14ac:dyDescent="0.25">
      <c r="A184" s="440"/>
      <c r="B184" s="706" t="s">
        <v>855</v>
      </c>
      <c r="C184" s="706"/>
      <c r="G184" s="464"/>
      <c r="H184" s="463"/>
    </row>
    <row r="185" spans="1:8" ht="8.1" customHeight="1" x14ac:dyDescent="0.25">
      <c r="A185" s="501"/>
      <c r="G185" s="464"/>
      <c r="H185" s="463"/>
    </row>
    <row r="186" spans="1:8" ht="48" x14ac:dyDescent="0.25">
      <c r="A186" s="483" t="s">
        <v>854</v>
      </c>
      <c r="B186" s="483" t="s">
        <v>853</v>
      </c>
      <c r="C186" s="486" t="s">
        <v>852</v>
      </c>
      <c r="D186" s="486" t="s">
        <v>745</v>
      </c>
      <c r="E186" s="485">
        <v>1</v>
      </c>
      <c r="F186" s="484" t="s">
        <v>12</v>
      </c>
      <c r="G186" s="483"/>
      <c r="H186" s="482">
        <f>E186*G186</f>
        <v>0</v>
      </c>
    </row>
    <row r="187" spans="1:8" ht="24" x14ac:dyDescent="0.25">
      <c r="A187" s="500"/>
      <c r="B187" s="497"/>
      <c r="C187" s="496" t="s">
        <v>851</v>
      </c>
      <c r="D187" s="495"/>
      <c r="E187" s="470"/>
      <c r="F187" s="472"/>
      <c r="G187" s="452"/>
      <c r="H187" s="471"/>
    </row>
    <row r="188" spans="1:8" x14ac:dyDescent="0.25">
      <c r="A188" s="452"/>
      <c r="B188" s="497"/>
      <c r="C188" s="496" t="s">
        <v>850</v>
      </c>
      <c r="D188" s="495"/>
      <c r="E188" s="470"/>
      <c r="F188" s="472"/>
      <c r="G188" s="452"/>
      <c r="H188" s="471"/>
    </row>
    <row r="189" spans="1:8" x14ac:dyDescent="0.25">
      <c r="A189" s="500"/>
      <c r="B189" s="497"/>
      <c r="C189" s="496" t="s">
        <v>849</v>
      </c>
      <c r="D189" s="495"/>
      <c r="E189" s="470"/>
      <c r="F189" s="472"/>
      <c r="G189" s="452"/>
      <c r="H189" s="471"/>
    </row>
    <row r="190" spans="1:8" x14ac:dyDescent="0.25">
      <c r="A190" s="452"/>
      <c r="B190" s="497"/>
      <c r="C190" s="496" t="s">
        <v>848</v>
      </c>
      <c r="D190" s="495"/>
      <c r="E190" s="470"/>
      <c r="F190" s="472"/>
      <c r="G190" s="452"/>
      <c r="H190" s="471"/>
    </row>
    <row r="191" spans="1:8" ht="8.1" customHeight="1" x14ac:dyDescent="0.25">
      <c r="A191" s="500"/>
      <c r="B191" s="452"/>
      <c r="C191" s="451"/>
      <c r="D191" s="451"/>
      <c r="E191" s="470"/>
      <c r="F191" s="452"/>
      <c r="G191" s="452"/>
      <c r="H191" s="469"/>
    </row>
    <row r="192" spans="1:8" ht="24" x14ac:dyDescent="0.25">
      <c r="A192" s="452" t="s">
        <v>847</v>
      </c>
      <c r="B192" s="452"/>
      <c r="C192" s="451" t="s">
        <v>846</v>
      </c>
      <c r="D192" s="451" t="s">
        <v>745</v>
      </c>
      <c r="E192" s="470">
        <v>1</v>
      </c>
      <c r="F192" s="472" t="s">
        <v>12</v>
      </c>
      <c r="G192" s="452"/>
      <c r="H192" s="471">
        <f>E192*G192</f>
        <v>0</v>
      </c>
    </row>
    <row r="193" spans="1:8" ht="8.1" customHeight="1" x14ac:dyDescent="0.25">
      <c r="A193" s="500"/>
      <c r="B193" s="452"/>
      <c r="C193" s="451"/>
      <c r="D193" s="451"/>
      <c r="E193" s="470"/>
      <c r="F193" s="452"/>
      <c r="G193" s="452"/>
      <c r="H193" s="469"/>
    </row>
    <row r="194" spans="1:8" ht="24" x14ac:dyDescent="0.25">
      <c r="A194" s="452" t="s">
        <v>845</v>
      </c>
      <c r="B194" s="452"/>
      <c r="C194" s="451" t="s">
        <v>844</v>
      </c>
      <c r="D194" s="451" t="s">
        <v>745</v>
      </c>
      <c r="E194" s="470">
        <v>1</v>
      </c>
      <c r="F194" s="472" t="s">
        <v>12</v>
      </c>
      <c r="G194" s="452"/>
      <c r="H194" s="471">
        <f>E194*G194</f>
        <v>0</v>
      </c>
    </row>
    <row r="195" spans="1:8" ht="8.1" customHeight="1" x14ac:dyDescent="0.25">
      <c r="A195" s="500"/>
      <c r="B195" s="452"/>
      <c r="C195" s="451"/>
      <c r="D195" s="451"/>
      <c r="E195" s="470"/>
      <c r="F195" s="452"/>
      <c r="G195" s="452"/>
      <c r="H195" s="469"/>
    </row>
    <row r="196" spans="1:8" ht="36" x14ac:dyDescent="0.25">
      <c r="A196" s="452" t="s">
        <v>843</v>
      </c>
      <c r="B196" s="452"/>
      <c r="C196" s="451" t="s">
        <v>842</v>
      </c>
      <c r="D196" s="451" t="s">
        <v>745</v>
      </c>
      <c r="E196" s="470">
        <v>1</v>
      </c>
      <c r="F196" s="472" t="s">
        <v>12</v>
      </c>
      <c r="G196" s="452"/>
      <c r="H196" s="471">
        <f>E196*G196</f>
        <v>0</v>
      </c>
    </row>
    <row r="197" spans="1:8" ht="8.1" customHeight="1" x14ac:dyDescent="0.25">
      <c r="A197" s="500"/>
      <c r="B197" s="452"/>
      <c r="C197" s="451"/>
      <c r="D197" s="451"/>
      <c r="E197" s="470"/>
      <c r="F197" s="452"/>
      <c r="G197" s="452"/>
      <c r="H197" s="469"/>
    </row>
    <row r="198" spans="1:8" ht="24" x14ac:dyDescent="0.25">
      <c r="A198" s="452" t="s">
        <v>841</v>
      </c>
      <c r="B198" s="452"/>
      <c r="C198" s="451" t="s">
        <v>840</v>
      </c>
      <c r="D198" s="451" t="s">
        <v>745</v>
      </c>
      <c r="E198" s="470">
        <v>1</v>
      </c>
      <c r="F198" s="472" t="s">
        <v>12</v>
      </c>
      <c r="G198" s="452"/>
      <c r="H198" s="471">
        <f>E198*G198</f>
        <v>0</v>
      </c>
    </row>
    <row r="199" spans="1:8" ht="8.1" customHeight="1" x14ac:dyDescent="0.25">
      <c r="A199" s="499"/>
      <c r="B199" s="452"/>
      <c r="C199" s="451"/>
      <c r="D199" s="451"/>
      <c r="E199" s="470"/>
      <c r="F199" s="452"/>
      <c r="G199" s="452"/>
      <c r="H199" s="469"/>
    </row>
    <row r="200" spans="1:8" ht="36" x14ac:dyDescent="0.25">
      <c r="A200" s="452" t="s">
        <v>839</v>
      </c>
      <c r="B200" s="452"/>
      <c r="C200" s="451" t="s">
        <v>838</v>
      </c>
      <c r="D200" s="451" t="s">
        <v>745</v>
      </c>
      <c r="E200" s="470">
        <v>1</v>
      </c>
      <c r="F200" s="472" t="s">
        <v>12</v>
      </c>
      <c r="G200" s="452"/>
      <c r="H200" s="471">
        <f>E200*G200</f>
        <v>0</v>
      </c>
    </row>
    <row r="201" spans="1:8" ht="8.1" customHeight="1" x14ac:dyDescent="0.25">
      <c r="A201" s="452"/>
      <c r="B201" s="452"/>
      <c r="C201" s="451"/>
      <c r="D201" s="451"/>
      <c r="E201" s="470"/>
      <c r="F201" s="452"/>
      <c r="G201" s="452"/>
      <c r="H201" s="469"/>
    </row>
    <row r="202" spans="1:8" ht="36" x14ac:dyDescent="0.25">
      <c r="A202" s="452" t="s">
        <v>837</v>
      </c>
      <c r="B202" s="452"/>
      <c r="C202" s="451" t="s">
        <v>836</v>
      </c>
      <c r="D202" s="451" t="s">
        <v>745</v>
      </c>
      <c r="E202" s="470">
        <v>1</v>
      </c>
      <c r="F202" s="472" t="s">
        <v>12</v>
      </c>
      <c r="G202" s="452"/>
      <c r="H202" s="471">
        <f>E202*G202</f>
        <v>0</v>
      </c>
    </row>
    <row r="203" spans="1:8" ht="8.1" customHeight="1" x14ac:dyDescent="0.25">
      <c r="A203" s="500"/>
      <c r="B203" s="452"/>
      <c r="C203" s="451"/>
      <c r="D203" s="451"/>
      <c r="E203" s="470"/>
      <c r="F203" s="452"/>
      <c r="G203" s="452"/>
      <c r="H203" s="469"/>
    </row>
    <row r="204" spans="1:8" ht="36" x14ac:dyDescent="0.25">
      <c r="A204" s="452" t="s">
        <v>835</v>
      </c>
      <c r="B204" s="452"/>
      <c r="C204" s="451" t="s">
        <v>834</v>
      </c>
      <c r="D204" s="451" t="s">
        <v>805</v>
      </c>
      <c r="E204" s="470">
        <v>1</v>
      </c>
      <c r="F204" s="472" t="s">
        <v>12</v>
      </c>
      <c r="G204" s="452"/>
      <c r="H204" s="471">
        <f>E204*G204</f>
        <v>0</v>
      </c>
    </row>
    <row r="205" spans="1:8" ht="8.1" customHeight="1" x14ac:dyDescent="0.25">
      <c r="A205" s="500"/>
      <c r="B205" s="452"/>
      <c r="C205" s="451"/>
      <c r="D205" s="451"/>
      <c r="E205" s="470"/>
      <c r="F205" s="452"/>
      <c r="G205" s="452"/>
      <c r="H205" s="469"/>
    </row>
    <row r="206" spans="1:8" ht="24" x14ac:dyDescent="0.25">
      <c r="A206" s="500" t="s">
        <v>833</v>
      </c>
      <c r="B206" s="452"/>
      <c r="C206" s="451" t="s">
        <v>832</v>
      </c>
      <c r="D206" s="451" t="s">
        <v>797</v>
      </c>
      <c r="E206" s="470">
        <v>2</v>
      </c>
      <c r="F206" s="472" t="s">
        <v>12</v>
      </c>
      <c r="G206" s="452"/>
      <c r="H206" s="471">
        <f>E206*G206</f>
        <v>0</v>
      </c>
    </row>
    <row r="207" spans="1:8" ht="8.1" customHeight="1" x14ac:dyDescent="0.25">
      <c r="A207" s="500"/>
      <c r="B207" s="452"/>
      <c r="C207" s="451"/>
      <c r="D207" s="451"/>
      <c r="E207" s="470"/>
      <c r="F207" s="452"/>
      <c r="G207" s="452"/>
      <c r="H207" s="469"/>
    </row>
    <row r="208" spans="1:8" ht="24" x14ac:dyDescent="0.25">
      <c r="A208" s="452" t="s">
        <v>831</v>
      </c>
      <c r="B208" s="452"/>
      <c r="C208" s="451" t="s">
        <v>830</v>
      </c>
      <c r="D208" s="451" t="s">
        <v>797</v>
      </c>
      <c r="E208" s="470">
        <v>1</v>
      </c>
      <c r="F208" s="472" t="s">
        <v>12</v>
      </c>
      <c r="G208" s="452"/>
      <c r="H208" s="471">
        <f>E208*G208</f>
        <v>0</v>
      </c>
    </row>
    <row r="209" spans="1:8" ht="8.1" customHeight="1" x14ac:dyDescent="0.25">
      <c r="A209" s="500"/>
      <c r="B209" s="452"/>
      <c r="C209" s="451"/>
      <c r="D209" s="451"/>
      <c r="E209" s="470"/>
      <c r="F209" s="452"/>
      <c r="G209" s="452"/>
      <c r="H209" s="469"/>
    </row>
    <row r="210" spans="1:8" ht="24" x14ac:dyDescent="0.25">
      <c r="A210" s="452" t="s">
        <v>829</v>
      </c>
      <c r="B210" s="452"/>
      <c r="C210" s="451" t="s">
        <v>828</v>
      </c>
      <c r="D210" s="451" t="s">
        <v>827</v>
      </c>
      <c r="E210" s="470">
        <v>1</v>
      </c>
      <c r="F210" s="472" t="s">
        <v>12</v>
      </c>
      <c r="G210" s="452"/>
      <c r="H210" s="471">
        <f>E210*G210</f>
        <v>0</v>
      </c>
    </row>
    <row r="211" spans="1:8" ht="8.1" customHeight="1" x14ac:dyDescent="0.25">
      <c r="A211" s="500"/>
      <c r="B211" s="452"/>
      <c r="C211" s="451"/>
      <c r="D211" s="451"/>
      <c r="E211" s="470"/>
      <c r="F211" s="452"/>
      <c r="G211" s="452"/>
      <c r="H211" s="469"/>
    </row>
    <row r="212" spans="1:8" ht="24" x14ac:dyDescent="0.25">
      <c r="A212" s="452" t="s">
        <v>826</v>
      </c>
      <c r="B212" s="452"/>
      <c r="C212" s="451" t="s">
        <v>825</v>
      </c>
      <c r="D212" s="451" t="s">
        <v>797</v>
      </c>
      <c r="E212" s="470">
        <v>1</v>
      </c>
      <c r="F212" s="472" t="s">
        <v>12</v>
      </c>
      <c r="G212" s="452"/>
      <c r="H212" s="471">
        <f>E212*G212</f>
        <v>0</v>
      </c>
    </row>
    <row r="213" spans="1:8" ht="8.1" customHeight="1" x14ac:dyDescent="0.25">
      <c r="A213" s="500"/>
      <c r="B213" s="452"/>
      <c r="C213" s="451"/>
      <c r="D213" s="451"/>
      <c r="E213" s="470"/>
      <c r="F213" s="452"/>
      <c r="G213" s="452"/>
      <c r="H213" s="469"/>
    </row>
    <row r="214" spans="1:8" ht="24" x14ac:dyDescent="0.25">
      <c r="A214" s="452" t="s">
        <v>824</v>
      </c>
      <c r="B214" s="452"/>
      <c r="C214" s="451" t="s">
        <v>823</v>
      </c>
      <c r="D214" s="451" t="s">
        <v>822</v>
      </c>
      <c r="E214" s="470">
        <v>1</v>
      </c>
      <c r="F214" s="472" t="s">
        <v>12</v>
      </c>
      <c r="G214" s="452"/>
      <c r="H214" s="471">
        <f>E214*G214</f>
        <v>0</v>
      </c>
    </row>
    <row r="215" spans="1:8" ht="8.1" customHeight="1" x14ac:dyDescent="0.25">
      <c r="A215" s="499"/>
      <c r="B215" s="452"/>
      <c r="C215" s="451"/>
      <c r="D215" s="451"/>
      <c r="E215" s="470"/>
      <c r="F215" s="452"/>
      <c r="G215" s="452"/>
      <c r="H215" s="469"/>
    </row>
    <row r="216" spans="1:8" ht="36" x14ac:dyDescent="0.25">
      <c r="A216" s="452" t="s">
        <v>821</v>
      </c>
      <c r="B216" s="452"/>
      <c r="C216" s="451" t="s">
        <v>820</v>
      </c>
      <c r="D216" s="451" t="s">
        <v>819</v>
      </c>
      <c r="E216" s="470">
        <v>1</v>
      </c>
      <c r="F216" s="472" t="s">
        <v>12</v>
      </c>
      <c r="G216" s="452"/>
      <c r="H216" s="471">
        <f>E216*G216</f>
        <v>0</v>
      </c>
    </row>
    <row r="217" spans="1:8" ht="8.1" customHeight="1" x14ac:dyDescent="0.25">
      <c r="A217" s="452"/>
      <c r="B217" s="452"/>
      <c r="C217" s="451"/>
      <c r="D217" s="451"/>
      <c r="E217" s="470"/>
      <c r="F217" s="452"/>
      <c r="G217" s="452"/>
      <c r="H217" s="469"/>
    </row>
    <row r="218" spans="1:8" ht="24" x14ac:dyDescent="0.25">
      <c r="A218" s="452" t="s">
        <v>818</v>
      </c>
      <c r="B218" s="452"/>
      <c r="C218" s="451" t="s">
        <v>817</v>
      </c>
      <c r="D218" s="451" t="s">
        <v>816</v>
      </c>
      <c r="E218" s="470">
        <v>1</v>
      </c>
      <c r="F218" s="472" t="s">
        <v>631</v>
      </c>
      <c r="G218" s="452"/>
      <c r="H218" s="471">
        <f>E218*G218</f>
        <v>0</v>
      </c>
    </row>
    <row r="219" spans="1:8" ht="24" x14ac:dyDescent="0.25">
      <c r="A219" s="452"/>
      <c r="B219" s="497"/>
      <c r="C219" s="498" t="s">
        <v>815</v>
      </c>
      <c r="D219" s="495"/>
      <c r="E219" s="470"/>
      <c r="F219" s="472"/>
      <c r="G219" s="452"/>
      <c r="H219" s="471"/>
    </row>
    <row r="220" spans="1:8" x14ac:dyDescent="0.25">
      <c r="A220" s="452"/>
      <c r="B220" s="497"/>
      <c r="C220" s="496" t="s">
        <v>814</v>
      </c>
      <c r="D220" s="495"/>
      <c r="E220" s="470"/>
      <c r="F220" s="472"/>
      <c r="G220" s="452"/>
      <c r="H220" s="471"/>
    </row>
    <row r="221" spans="1:8" x14ac:dyDescent="0.25">
      <c r="A221" s="452"/>
      <c r="B221" s="497"/>
      <c r="C221" s="496" t="s">
        <v>813</v>
      </c>
      <c r="D221" s="495"/>
      <c r="E221" s="470"/>
      <c r="F221" s="472"/>
      <c r="G221" s="452"/>
      <c r="H221" s="471"/>
    </row>
    <row r="222" spans="1:8" x14ac:dyDescent="0.25">
      <c r="A222" s="452"/>
      <c r="B222" s="497"/>
      <c r="C222" s="496" t="s">
        <v>812</v>
      </c>
      <c r="D222" s="495"/>
      <c r="E222" s="470"/>
      <c r="F222" s="472"/>
      <c r="G222" s="452"/>
      <c r="H222" s="471"/>
    </row>
    <row r="223" spans="1:8" ht="24" x14ac:dyDescent="0.25">
      <c r="A223" s="452"/>
      <c r="B223" s="497"/>
      <c r="C223" s="498" t="s">
        <v>811</v>
      </c>
      <c r="D223" s="495"/>
      <c r="E223" s="470"/>
      <c r="F223" s="472"/>
      <c r="G223" s="452"/>
      <c r="H223" s="471"/>
    </row>
    <row r="224" spans="1:8" x14ac:dyDescent="0.25">
      <c r="A224" s="452"/>
      <c r="B224" s="497"/>
      <c r="C224" s="496" t="s">
        <v>810</v>
      </c>
      <c r="D224" s="495"/>
      <c r="E224" s="470"/>
      <c r="F224" s="472"/>
      <c r="G224" s="452"/>
      <c r="H224" s="471"/>
    </row>
    <row r="225" spans="1:8" x14ac:dyDescent="0.25">
      <c r="A225" s="452"/>
      <c r="B225" s="497"/>
      <c r="C225" s="496" t="s">
        <v>809</v>
      </c>
      <c r="D225" s="495"/>
      <c r="E225" s="470"/>
      <c r="F225" s="472"/>
      <c r="G225" s="452"/>
      <c r="H225" s="471"/>
    </row>
    <row r="226" spans="1:8" x14ac:dyDescent="0.25">
      <c r="A226" s="452"/>
      <c r="B226" s="497"/>
      <c r="C226" s="496" t="s">
        <v>808</v>
      </c>
      <c r="D226" s="495"/>
      <c r="E226" s="470"/>
      <c r="F226" s="472"/>
      <c r="G226" s="452"/>
      <c r="H226" s="471"/>
    </row>
    <row r="227" spans="1:8" ht="8.1" customHeight="1" x14ac:dyDescent="0.25">
      <c r="A227" s="452"/>
      <c r="B227" s="452"/>
      <c r="C227" s="451"/>
      <c r="D227" s="451"/>
      <c r="E227" s="470"/>
      <c r="F227" s="452"/>
      <c r="G227" s="452"/>
      <c r="H227" s="469"/>
    </row>
    <row r="228" spans="1:8" ht="36" x14ac:dyDescent="0.25">
      <c r="A228" s="452" t="s">
        <v>807</v>
      </c>
      <c r="B228" s="452"/>
      <c r="C228" s="451" t="s">
        <v>806</v>
      </c>
      <c r="D228" s="451" t="s">
        <v>805</v>
      </c>
      <c r="E228" s="470">
        <v>10</v>
      </c>
      <c r="F228" s="472" t="s">
        <v>732</v>
      </c>
      <c r="G228" s="452"/>
      <c r="H228" s="471">
        <f>E228*G228</f>
        <v>0</v>
      </c>
    </row>
    <row r="229" spans="1:8" ht="8.1" customHeight="1" x14ac:dyDescent="0.25">
      <c r="A229" s="452"/>
      <c r="B229" s="452"/>
      <c r="C229" s="451"/>
      <c r="D229" s="451"/>
      <c r="E229" s="470"/>
      <c r="F229" s="452"/>
      <c r="G229" s="452"/>
      <c r="H229" s="469"/>
    </row>
    <row r="230" spans="1:8" ht="60" x14ac:dyDescent="0.25">
      <c r="A230" s="452" t="s">
        <v>804</v>
      </c>
      <c r="B230" s="452"/>
      <c r="C230" s="451" t="s">
        <v>803</v>
      </c>
      <c r="D230" s="451" t="s">
        <v>802</v>
      </c>
      <c r="E230" s="470">
        <v>1</v>
      </c>
      <c r="F230" s="472" t="s">
        <v>12</v>
      </c>
      <c r="G230" s="452"/>
      <c r="H230" s="471">
        <f>E230*G230</f>
        <v>0</v>
      </c>
    </row>
    <row r="231" spans="1:8" ht="8.1" customHeight="1" x14ac:dyDescent="0.25">
      <c r="A231" s="452"/>
      <c r="B231" s="452"/>
      <c r="C231" s="451"/>
      <c r="D231" s="451"/>
      <c r="E231" s="470"/>
      <c r="F231" s="452"/>
      <c r="G231" s="452"/>
      <c r="H231" s="469"/>
    </row>
    <row r="232" spans="1:8" ht="36" x14ac:dyDescent="0.25">
      <c r="A232" s="452" t="s">
        <v>801</v>
      </c>
      <c r="B232" s="452"/>
      <c r="C232" s="451" t="s">
        <v>800</v>
      </c>
      <c r="D232" s="451" t="s">
        <v>667</v>
      </c>
      <c r="E232" s="470">
        <v>1</v>
      </c>
      <c r="F232" s="472" t="s">
        <v>12</v>
      </c>
      <c r="G232" s="452"/>
      <c r="H232" s="471">
        <f>E232*G232</f>
        <v>0</v>
      </c>
    </row>
    <row r="233" spans="1:8" ht="8.1" customHeight="1" x14ac:dyDescent="0.25">
      <c r="A233" s="452"/>
      <c r="B233" s="452"/>
      <c r="C233" s="451"/>
      <c r="D233" s="451"/>
      <c r="E233" s="470"/>
      <c r="F233" s="452"/>
      <c r="G233" s="452"/>
      <c r="H233" s="469"/>
    </row>
    <row r="234" spans="1:8" ht="24" x14ac:dyDescent="0.25">
      <c r="A234" s="452" t="s">
        <v>799</v>
      </c>
      <c r="B234" s="452"/>
      <c r="C234" s="451" t="s">
        <v>798</v>
      </c>
      <c r="D234" s="451" t="s">
        <v>797</v>
      </c>
      <c r="E234" s="470">
        <v>1</v>
      </c>
      <c r="F234" s="472" t="s">
        <v>12</v>
      </c>
      <c r="G234" s="452"/>
      <c r="H234" s="471">
        <f>E234*G234</f>
        <v>0</v>
      </c>
    </row>
    <row r="235" spans="1:8" ht="8.1" customHeight="1" x14ac:dyDescent="0.25">
      <c r="A235" s="451"/>
      <c r="B235" s="452"/>
      <c r="C235" s="451"/>
      <c r="D235" s="451"/>
      <c r="E235" s="470"/>
      <c r="F235" s="452"/>
      <c r="G235" s="452"/>
      <c r="H235" s="469"/>
    </row>
    <row r="236" spans="1:8" ht="36" x14ac:dyDescent="0.25">
      <c r="A236" s="452" t="s">
        <v>796</v>
      </c>
      <c r="B236" s="452"/>
      <c r="C236" s="451" t="s">
        <v>795</v>
      </c>
      <c r="D236" s="451" t="s">
        <v>792</v>
      </c>
      <c r="E236" s="470">
        <v>2</v>
      </c>
      <c r="F236" s="472" t="s">
        <v>12</v>
      </c>
      <c r="G236" s="452"/>
      <c r="H236" s="471">
        <f>E236*G236</f>
        <v>0</v>
      </c>
    </row>
    <row r="237" spans="1:8" ht="8.1" customHeight="1" x14ac:dyDescent="0.25">
      <c r="A237" s="452"/>
      <c r="B237" s="452"/>
      <c r="C237" s="451"/>
      <c r="D237" s="451"/>
      <c r="E237" s="470"/>
      <c r="F237" s="452"/>
      <c r="G237" s="452"/>
      <c r="H237" s="469"/>
    </row>
    <row r="238" spans="1:8" ht="36" x14ac:dyDescent="0.25">
      <c r="A238" s="452" t="s">
        <v>794</v>
      </c>
      <c r="B238" s="452"/>
      <c r="C238" s="451" t="s">
        <v>793</v>
      </c>
      <c r="D238" s="451" t="s">
        <v>792</v>
      </c>
      <c r="E238" s="470">
        <v>6</v>
      </c>
      <c r="F238" s="472" t="s">
        <v>652</v>
      </c>
      <c r="G238" s="452"/>
      <c r="H238" s="471">
        <f>E238*G238</f>
        <v>0</v>
      </c>
    </row>
    <row r="239" spans="1:8" ht="8.1" customHeight="1" x14ac:dyDescent="0.25">
      <c r="A239" s="452"/>
      <c r="B239" s="452"/>
      <c r="C239" s="451"/>
      <c r="D239" s="451"/>
      <c r="E239" s="470"/>
      <c r="F239" s="452"/>
      <c r="G239" s="452"/>
      <c r="H239" s="469"/>
    </row>
    <row r="240" spans="1:8" ht="48" x14ac:dyDescent="0.25">
      <c r="A240" s="452" t="s">
        <v>791</v>
      </c>
      <c r="B240" s="452"/>
      <c r="C240" s="451" t="s">
        <v>790</v>
      </c>
      <c r="D240" s="451" t="s">
        <v>667</v>
      </c>
      <c r="E240" s="470">
        <v>1</v>
      </c>
      <c r="F240" s="472" t="s">
        <v>12</v>
      </c>
      <c r="G240" s="452"/>
      <c r="H240" s="471">
        <f>E240*G240</f>
        <v>0</v>
      </c>
    </row>
    <row r="241" spans="1:8" ht="8.1" customHeight="1" x14ac:dyDescent="0.25">
      <c r="A241" s="452"/>
      <c r="B241" s="452"/>
      <c r="C241" s="451"/>
      <c r="D241" s="451"/>
      <c r="E241" s="470"/>
      <c r="F241" s="452"/>
      <c r="G241" s="452"/>
      <c r="H241" s="469"/>
    </row>
    <row r="242" spans="1:8" ht="24" x14ac:dyDescent="0.25">
      <c r="A242" s="452" t="s">
        <v>789</v>
      </c>
      <c r="B242" s="452"/>
      <c r="C242" s="451" t="s">
        <v>788</v>
      </c>
      <c r="D242" s="451" t="s">
        <v>781</v>
      </c>
      <c r="E242" s="470">
        <v>55</v>
      </c>
      <c r="F242" s="472" t="s">
        <v>652</v>
      </c>
      <c r="G242" s="452"/>
      <c r="H242" s="471">
        <f>E242*G242</f>
        <v>0</v>
      </c>
    </row>
    <row r="243" spans="1:8" ht="8.1" customHeight="1" x14ac:dyDescent="0.25">
      <c r="A243" s="452"/>
      <c r="B243" s="452"/>
      <c r="C243" s="451"/>
      <c r="D243" s="451"/>
      <c r="E243" s="470"/>
      <c r="F243" s="452"/>
      <c r="G243" s="452"/>
      <c r="H243" s="469"/>
    </row>
    <row r="244" spans="1:8" ht="36" x14ac:dyDescent="0.25">
      <c r="A244" s="452" t="s">
        <v>787</v>
      </c>
      <c r="B244" s="452"/>
      <c r="C244" s="451" t="s">
        <v>786</v>
      </c>
      <c r="D244" s="451" t="s">
        <v>781</v>
      </c>
      <c r="E244" s="470">
        <v>10</v>
      </c>
      <c r="F244" s="472" t="s">
        <v>652</v>
      </c>
      <c r="G244" s="452"/>
      <c r="H244" s="471">
        <f>E244*G244</f>
        <v>0</v>
      </c>
    </row>
    <row r="245" spans="1:8" ht="8.1" customHeight="1" x14ac:dyDescent="0.25">
      <c r="A245" s="452"/>
      <c r="B245" s="452"/>
      <c r="C245" s="451"/>
      <c r="D245" s="451"/>
      <c r="E245" s="470"/>
      <c r="F245" s="452"/>
      <c r="G245" s="452"/>
      <c r="H245" s="469"/>
    </row>
    <row r="246" spans="1:8" ht="24" x14ac:dyDescent="0.25">
      <c r="A246" s="452" t="s">
        <v>785</v>
      </c>
      <c r="B246" s="452"/>
      <c r="C246" s="451" t="s">
        <v>784</v>
      </c>
      <c r="D246" s="451" t="s">
        <v>781</v>
      </c>
      <c r="E246" s="470">
        <v>5</v>
      </c>
      <c r="F246" s="472" t="s">
        <v>652</v>
      </c>
      <c r="G246" s="452"/>
      <c r="H246" s="471">
        <f>E246*G246</f>
        <v>0</v>
      </c>
    </row>
    <row r="247" spans="1:8" ht="8.1" customHeight="1" x14ac:dyDescent="0.25">
      <c r="A247" s="452"/>
      <c r="B247" s="452"/>
      <c r="C247" s="451"/>
      <c r="D247" s="451"/>
      <c r="E247" s="470"/>
      <c r="F247" s="452"/>
      <c r="G247" s="452"/>
      <c r="H247" s="469"/>
    </row>
    <row r="248" spans="1:8" ht="24" x14ac:dyDescent="0.25">
      <c r="A248" s="452" t="s">
        <v>783</v>
      </c>
      <c r="B248" s="452"/>
      <c r="C248" s="451" t="s">
        <v>782</v>
      </c>
      <c r="D248" s="451" t="s">
        <v>781</v>
      </c>
      <c r="E248" s="470">
        <v>2</v>
      </c>
      <c r="F248" s="472" t="s">
        <v>655</v>
      </c>
      <c r="G248" s="452"/>
      <c r="H248" s="471">
        <f>E248*G248</f>
        <v>0</v>
      </c>
    </row>
    <row r="249" spans="1:8" ht="8.1" customHeight="1" x14ac:dyDescent="0.25">
      <c r="A249" s="452"/>
      <c r="B249" s="452"/>
      <c r="C249" s="451"/>
      <c r="D249" s="451"/>
      <c r="E249" s="470"/>
      <c r="F249" s="452"/>
      <c r="G249" s="452"/>
      <c r="H249" s="469"/>
    </row>
    <row r="250" spans="1:8" x14ac:dyDescent="0.25">
      <c r="A250" s="452" t="s">
        <v>780</v>
      </c>
      <c r="B250" s="452"/>
      <c r="C250" s="451" t="s">
        <v>779</v>
      </c>
      <c r="D250" s="451"/>
      <c r="E250" s="470">
        <v>1</v>
      </c>
      <c r="F250" s="472" t="s">
        <v>290</v>
      </c>
      <c r="G250" s="452"/>
      <c r="H250" s="471">
        <f>E250*G250</f>
        <v>0</v>
      </c>
    </row>
    <row r="251" spans="1:8" ht="8.1" customHeight="1" x14ac:dyDescent="0.25">
      <c r="A251" s="452"/>
      <c r="B251" s="452"/>
      <c r="C251" s="451"/>
      <c r="D251" s="451"/>
      <c r="E251" s="470"/>
      <c r="F251" s="452"/>
      <c r="G251" s="452"/>
      <c r="H251" s="469"/>
    </row>
    <row r="252" spans="1:8" x14ac:dyDescent="0.25">
      <c r="A252" s="452" t="s">
        <v>778</v>
      </c>
      <c r="B252" s="452"/>
      <c r="C252" s="451" t="s">
        <v>777</v>
      </c>
      <c r="D252" s="451"/>
      <c r="E252" s="470">
        <v>5</v>
      </c>
      <c r="F252" s="472" t="s">
        <v>676</v>
      </c>
      <c r="G252" s="452"/>
      <c r="H252" s="471">
        <f>E252*G252</f>
        <v>0</v>
      </c>
    </row>
    <row r="253" spans="1:8" ht="8.1" customHeight="1" x14ac:dyDescent="0.25">
      <c r="A253" s="452"/>
      <c r="B253" s="452"/>
      <c r="C253" s="451"/>
      <c r="D253" s="451"/>
      <c r="E253" s="470"/>
      <c r="F253" s="452"/>
      <c r="G253" s="452"/>
      <c r="H253" s="469"/>
    </row>
    <row r="254" spans="1:8" ht="24" x14ac:dyDescent="0.25">
      <c r="A254" s="452" t="s">
        <v>776</v>
      </c>
      <c r="B254" s="452"/>
      <c r="C254" s="451" t="s">
        <v>775</v>
      </c>
      <c r="D254" s="451" t="s">
        <v>687</v>
      </c>
      <c r="E254" s="470">
        <v>3</v>
      </c>
      <c r="F254" s="472" t="s">
        <v>732</v>
      </c>
      <c r="G254" s="452"/>
      <c r="H254" s="471">
        <f>E254*G254</f>
        <v>0</v>
      </c>
    </row>
    <row r="255" spans="1:8" ht="8.1" customHeight="1" x14ac:dyDescent="0.25">
      <c r="A255" s="452"/>
      <c r="B255" s="452"/>
      <c r="C255" s="451"/>
      <c r="D255" s="451"/>
      <c r="E255" s="470"/>
      <c r="F255" s="452"/>
      <c r="G255" s="452"/>
      <c r="H255" s="469"/>
    </row>
    <row r="256" spans="1:8" ht="24" x14ac:dyDescent="0.25">
      <c r="A256" s="452" t="s">
        <v>774</v>
      </c>
      <c r="B256" s="452"/>
      <c r="C256" s="451" t="s">
        <v>773</v>
      </c>
      <c r="D256" s="451" t="s">
        <v>687</v>
      </c>
      <c r="E256" s="470">
        <v>5</v>
      </c>
      <c r="F256" s="472" t="s">
        <v>652</v>
      </c>
      <c r="G256" s="452"/>
      <c r="H256" s="471">
        <f>E256*G256</f>
        <v>0</v>
      </c>
    </row>
    <row r="257" spans="1:8" ht="8.1" customHeight="1" x14ac:dyDescent="0.25">
      <c r="A257" s="452"/>
      <c r="B257" s="452"/>
      <c r="C257" s="451"/>
      <c r="D257" s="451"/>
      <c r="E257" s="470"/>
      <c r="F257" s="452"/>
      <c r="G257" s="452"/>
      <c r="H257" s="469"/>
    </row>
    <row r="258" spans="1:8" ht="24" x14ac:dyDescent="0.25">
      <c r="A258" s="452" t="s">
        <v>772</v>
      </c>
      <c r="B258" s="452"/>
      <c r="C258" s="451" t="s">
        <v>771</v>
      </c>
      <c r="D258" s="451" t="s">
        <v>687</v>
      </c>
      <c r="E258" s="470">
        <v>20</v>
      </c>
      <c r="F258" s="472" t="s">
        <v>652</v>
      </c>
      <c r="G258" s="452"/>
      <c r="H258" s="471">
        <f>E258*G258</f>
        <v>0</v>
      </c>
    </row>
    <row r="259" spans="1:8" ht="8.1" customHeight="1" x14ac:dyDescent="0.25">
      <c r="A259" s="452"/>
      <c r="B259" s="452"/>
      <c r="C259" s="451"/>
      <c r="D259" s="451"/>
      <c r="E259" s="470"/>
      <c r="F259" s="452"/>
      <c r="G259" s="452"/>
      <c r="H259" s="469"/>
    </row>
    <row r="260" spans="1:8" ht="24" x14ac:dyDescent="0.25">
      <c r="A260" s="452" t="s">
        <v>770</v>
      </c>
      <c r="B260" s="452"/>
      <c r="C260" s="451" t="s">
        <v>769</v>
      </c>
      <c r="D260" s="451" t="s">
        <v>766</v>
      </c>
      <c r="E260" s="470">
        <v>3</v>
      </c>
      <c r="F260" s="472" t="s">
        <v>676</v>
      </c>
      <c r="G260" s="452"/>
      <c r="H260" s="471">
        <f>E260*G260</f>
        <v>0</v>
      </c>
    </row>
    <row r="261" spans="1:8" ht="8.1" customHeight="1" x14ac:dyDescent="0.25">
      <c r="A261" s="452"/>
      <c r="B261" s="452"/>
      <c r="C261" s="451"/>
      <c r="D261" s="451"/>
      <c r="E261" s="470"/>
      <c r="F261" s="452"/>
      <c r="G261" s="452"/>
      <c r="H261" s="469"/>
    </row>
    <row r="262" spans="1:8" ht="24" x14ac:dyDescent="0.25">
      <c r="A262" s="447" t="s">
        <v>768</v>
      </c>
      <c r="B262" s="466"/>
      <c r="C262" s="468" t="s">
        <v>767</v>
      </c>
      <c r="D262" s="468" t="s">
        <v>766</v>
      </c>
      <c r="E262" s="467">
        <v>2</v>
      </c>
      <c r="F262" s="488" t="s">
        <v>676</v>
      </c>
      <c r="G262" s="466"/>
      <c r="H262" s="487">
        <f>E262*G262</f>
        <v>0</v>
      </c>
    </row>
    <row r="263" spans="1:8" ht="8.1" customHeight="1" x14ac:dyDescent="0.25">
      <c r="A263" s="440"/>
      <c r="G263" s="464"/>
      <c r="H263" s="463"/>
    </row>
    <row r="264" spans="1:8" ht="12.75" customHeight="1" thickBot="1" x14ac:dyDescent="0.25">
      <c r="A264" s="480" t="s">
        <v>765</v>
      </c>
      <c r="B264" s="705" t="s">
        <v>764</v>
      </c>
      <c r="C264" s="705"/>
      <c r="D264" s="479"/>
      <c r="E264" s="478">
        <v>1</v>
      </c>
      <c r="F264" s="477" t="s">
        <v>631</v>
      </c>
      <c r="G264" s="477"/>
      <c r="H264" s="476">
        <f>SUM(H267:H275)</f>
        <v>0</v>
      </c>
    </row>
    <row r="265" spans="1:8" ht="24" customHeight="1" thickTop="1" x14ac:dyDescent="0.25">
      <c r="A265" s="475"/>
      <c r="B265" s="707" t="s">
        <v>763</v>
      </c>
      <c r="C265" s="707"/>
      <c r="D265" s="461"/>
      <c r="E265" s="460"/>
      <c r="F265" s="475"/>
      <c r="G265" s="475"/>
      <c r="H265" s="494"/>
    </row>
    <row r="266" spans="1:8" ht="8.1" customHeight="1" x14ac:dyDescent="0.25">
      <c r="A266" s="452"/>
      <c r="B266" s="452"/>
      <c r="C266" s="451"/>
      <c r="D266" s="451"/>
      <c r="E266" s="470"/>
      <c r="F266" s="452"/>
      <c r="G266" s="452"/>
      <c r="H266" s="469"/>
    </row>
    <row r="267" spans="1:8" ht="24" x14ac:dyDescent="0.25">
      <c r="A267" s="452" t="s">
        <v>762</v>
      </c>
      <c r="B267" s="452" t="s">
        <v>761</v>
      </c>
      <c r="C267" s="451" t="s">
        <v>760</v>
      </c>
      <c r="D267" s="451" t="s">
        <v>742</v>
      </c>
      <c r="E267" s="470">
        <v>1</v>
      </c>
      <c r="F267" s="472" t="s">
        <v>12</v>
      </c>
      <c r="G267" s="452"/>
      <c r="H267" s="471">
        <f>E267*G267</f>
        <v>0</v>
      </c>
    </row>
    <row r="268" spans="1:8" ht="8.1" customHeight="1" x14ac:dyDescent="0.25">
      <c r="A268" s="452"/>
      <c r="B268" s="452"/>
      <c r="C268" s="451"/>
      <c r="D268" s="451"/>
      <c r="E268" s="470"/>
      <c r="F268" s="452"/>
      <c r="G268" s="452"/>
      <c r="H268" s="469"/>
    </row>
    <row r="269" spans="1:8" ht="24" x14ac:dyDescent="0.25">
      <c r="A269" s="452" t="s">
        <v>759</v>
      </c>
      <c r="B269" s="452"/>
      <c r="C269" s="451" t="s">
        <v>758</v>
      </c>
      <c r="D269" s="451" t="s">
        <v>742</v>
      </c>
      <c r="E269" s="470">
        <v>1</v>
      </c>
      <c r="F269" s="472" t="s">
        <v>12</v>
      </c>
      <c r="G269" s="452"/>
      <c r="H269" s="471">
        <f>E269*G269</f>
        <v>0</v>
      </c>
    </row>
    <row r="270" spans="1:8" ht="8.1" customHeight="1" x14ac:dyDescent="0.25">
      <c r="A270" s="452"/>
      <c r="B270" s="452"/>
      <c r="C270" s="451"/>
      <c r="D270" s="451"/>
      <c r="E270" s="470"/>
      <c r="F270" s="452"/>
      <c r="G270" s="452"/>
      <c r="H270" s="469"/>
    </row>
    <row r="271" spans="1:8" ht="24" x14ac:dyDescent="0.25">
      <c r="A271" s="452" t="s">
        <v>757</v>
      </c>
      <c r="B271" s="452"/>
      <c r="C271" s="451" t="s">
        <v>756</v>
      </c>
      <c r="D271" s="451" t="s">
        <v>742</v>
      </c>
      <c r="E271" s="470">
        <v>2</v>
      </c>
      <c r="F271" s="472" t="s">
        <v>655</v>
      </c>
      <c r="G271" s="452"/>
      <c r="H271" s="471">
        <f>E271*G271</f>
        <v>0</v>
      </c>
    </row>
    <row r="272" spans="1:8" ht="8.1" customHeight="1" x14ac:dyDescent="0.25">
      <c r="A272" s="452"/>
      <c r="B272" s="452"/>
      <c r="C272" s="451"/>
      <c r="D272" s="451"/>
      <c r="E272" s="470"/>
      <c r="F272" s="452"/>
      <c r="G272" s="452"/>
      <c r="H272" s="469"/>
    </row>
    <row r="273" spans="1:8" ht="24" x14ac:dyDescent="0.25">
      <c r="A273" s="452" t="s">
        <v>755</v>
      </c>
      <c r="B273" s="452"/>
      <c r="C273" s="451" t="s">
        <v>754</v>
      </c>
      <c r="D273" s="451" t="s">
        <v>742</v>
      </c>
      <c r="E273" s="470">
        <v>2</v>
      </c>
      <c r="F273" s="472" t="s">
        <v>655</v>
      </c>
      <c r="G273" s="452"/>
      <c r="H273" s="471">
        <f>E273*G273</f>
        <v>0</v>
      </c>
    </row>
    <row r="274" spans="1:8" ht="8.1" customHeight="1" x14ac:dyDescent="0.25">
      <c r="A274" s="452"/>
      <c r="B274" s="452"/>
      <c r="C274" s="451"/>
      <c r="D274" s="451"/>
      <c r="E274" s="470"/>
      <c r="F274" s="452"/>
      <c r="G274" s="452"/>
      <c r="H274" s="469"/>
    </row>
    <row r="275" spans="1:8" ht="24" x14ac:dyDescent="0.25">
      <c r="A275" s="447" t="s">
        <v>753</v>
      </c>
      <c r="B275" s="466"/>
      <c r="C275" s="468" t="s">
        <v>752</v>
      </c>
      <c r="D275" s="468" t="s">
        <v>742</v>
      </c>
      <c r="E275" s="467">
        <v>1</v>
      </c>
      <c r="F275" s="488" t="s">
        <v>12</v>
      </c>
      <c r="G275" s="466"/>
      <c r="H275" s="487">
        <f>E275*G275</f>
        <v>0</v>
      </c>
    </row>
    <row r="276" spans="1:8" ht="8.1" customHeight="1" x14ac:dyDescent="0.25">
      <c r="A276" s="440"/>
      <c r="G276" s="464"/>
      <c r="H276" s="463"/>
    </row>
    <row r="277" spans="1:8" ht="12.75" customHeight="1" thickBot="1" x14ac:dyDescent="0.25">
      <c r="A277" s="480" t="s">
        <v>751</v>
      </c>
      <c r="B277" s="705" t="s">
        <v>750</v>
      </c>
      <c r="C277" s="705"/>
      <c r="D277" s="479"/>
      <c r="E277" s="478">
        <v>1</v>
      </c>
      <c r="F277" s="477" t="s">
        <v>631</v>
      </c>
      <c r="G277" s="477"/>
      <c r="H277" s="476">
        <f>SUM(H280:H282)</f>
        <v>0</v>
      </c>
    </row>
    <row r="278" spans="1:8" ht="37.5" customHeight="1" thickTop="1" x14ac:dyDescent="0.25">
      <c r="A278" s="475"/>
      <c r="B278" s="707" t="s">
        <v>749</v>
      </c>
      <c r="C278" s="707"/>
      <c r="D278" s="461"/>
      <c r="E278" s="460"/>
      <c r="F278" s="475"/>
      <c r="G278" s="475"/>
      <c r="H278" s="494"/>
    </row>
    <row r="279" spans="1:8" ht="8.1" customHeight="1" x14ac:dyDescent="0.25">
      <c r="A279" s="452"/>
      <c r="B279" s="452"/>
      <c r="C279" s="451"/>
      <c r="D279" s="451"/>
      <c r="E279" s="470"/>
      <c r="F279" s="452"/>
      <c r="G279" s="452"/>
      <c r="H279" s="469"/>
    </row>
    <row r="280" spans="1:8" ht="60" x14ac:dyDescent="0.25">
      <c r="A280" s="452" t="s">
        <v>748</v>
      </c>
      <c r="B280" s="452" t="s">
        <v>747</v>
      </c>
      <c r="C280" s="451" t="s">
        <v>746</v>
      </c>
      <c r="D280" s="451" t="s">
        <v>745</v>
      </c>
      <c r="E280" s="470">
        <v>1</v>
      </c>
      <c r="F280" s="472" t="s">
        <v>12</v>
      </c>
      <c r="G280" s="452"/>
      <c r="H280" s="471">
        <f>E280*G280</f>
        <v>0</v>
      </c>
    </row>
    <row r="281" spans="1:8" ht="8.1" customHeight="1" x14ac:dyDescent="0.25">
      <c r="A281" s="452"/>
      <c r="B281" s="452"/>
      <c r="C281" s="451"/>
      <c r="D281" s="451"/>
      <c r="E281" s="470"/>
      <c r="F281" s="452"/>
      <c r="G281" s="452"/>
      <c r="H281" s="469"/>
    </row>
    <row r="282" spans="1:8" ht="24" x14ac:dyDescent="0.25">
      <c r="A282" s="447" t="s">
        <v>744</v>
      </c>
      <c r="B282" s="466"/>
      <c r="C282" s="468" t="s">
        <v>743</v>
      </c>
      <c r="D282" s="468" t="s">
        <v>742</v>
      </c>
      <c r="E282" s="467">
        <v>1</v>
      </c>
      <c r="F282" s="488" t="s">
        <v>12</v>
      </c>
      <c r="G282" s="466"/>
      <c r="H282" s="487">
        <f>E282*G282</f>
        <v>0</v>
      </c>
    </row>
    <row r="283" spans="1:8" ht="8.1" customHeight="1" thickBot="1" x14ac:dyDescent="0.3">
      <c r="A283" s="440"/>
      <c r="G283" s="464"/>
      <c r="H283" s="463"/>
    </row>
    <row r="284" spans="1:8" ht="15" customHeight="1" thickBot="1" x14ac:dyDescent="0.3">
      <c r="A284" s="493" t="s">
        <v>741</v>
      </c>
      <c r="B284" s="708" t="s">
        <v>740</v>
      </c>
      <c r="C284" s="708"/>
      <c r="D284" s="492"/>
      <c r="E284" s="491"/>
      <c r="F284" s="490"/>
      <c r="G284" s="490"/>
      <c r="H284" s="489"/>
    </row>
    <row r="285" spans="1:8" ht="8.1" customHeight="1" x14ac:dyDescent="0.25">
      <c r="A285" s="440"/>
      <c r="G285" s="464"/>
      <c r="H285" s="463"/>
    </row>
    <row r="286" spans="1:8" ht="12.75" customHeight="1" thickBot="1" x14ac:dyDescent="0.25">
      <c r="A286" s="480" t="s">
        <v>739</v>
      </c>
      <c r="B286" s="705" t="s">
        <v>738</v>
      </c>
      <c r="C286" s="705"/>
      <c r="D286" s="479"/>
      <c r="E286" s="478">
        <v>1</v>
      </c>
      <c r="F286" s="477" t="s">
        <v>631</v>
      </c>
      <c r="G286" s="477"/>
      <c r="H286" s="476">
        <f>SUM(H288:H300)</f>
        <v>0</v>
      </c>
    </row>
    <row r="287" spans="1:8" ht="8.1" customHeight="1" thickTop="1" x14ac:dyDescent="0.25">
      <c r="A287" s="440"/>
      <c r="G287" s="464"/>
      <c r="H287" s="463"/>
    </row>
    <row r="288" spans="1:8" ht="48" x14ac:dyDescent="0.25">
      <c r="A288" s="475" t="s">
        <v>737</v>
      </c>
      <c r="B288" s="483"/>
      <c r="C288" s="486" t="s">
        <v>736</v>
      </c>
      <c r="D288" s="486" t="s">
        <v>733</v>
      </c>
      <c r="E288" s="485">
        <v>2</v>
      </c>
      <c r="F288" s="484" t="s">
        <v>676</v>
      </c>
      <c r="G288" s="483"/>
      <c r="H288" s="482">
        <f>E288*G288</f>
        <v>0</v>
      </c>
    </row>
    <row r="289" spans="1:8" ht="8.1" customHeight="1" x14ac:dyDescent="0.25">
      <c r="A289" s="452"/>
      <c r="B289" s="452"/>
      <c r="C289" s="451"/>
      <c r="D289" s="451"/>
      <c r="E289" s="470"/>
      <c r="F289" s="452"/>
      <c r="G289" s="452"/>
      <c r="H289" s="469"/>
    </row>
    <row r="290" spans="1:8" ht="48" x14ac:dyDescent="0.25">
      <c r="A290" s="452" t="s">
        <v>735</v>
      </c>
      <c r="B290" s="452"/>
      <c r="C290" s="451" t="s">
        <v>734</v>
      </c>
      <c r="D290" s="451" t="s">
        <v>733</v>
      </c>
      <c r="E290" s="470">
        <v>3</v>
      </c>
      <c r="F290" s="472" t="s">
        <v>732</v>
      </c>
      <c r="G290" s="452"/>
      <c r="H290" s="471">
        <f>E290*G290</f>
        <v>0</v>
      </c>
    </row>
    <row r="291" spans="1:8" ht="8.1" customHeight="1" x14ac:dyDescent="0.25">
      <c r="A291" s="452"/>
      <c r="B291" s="452"/>
      <c r="C291" s="451"/>
      <c r="D291" s="451"/>
      <c r="E291" s="470"/>
      <c r="F291" s="452"/>
      <c r="G291" s="452"/>
      <c r="H291" s="469"/>
    </row>
    <row r="292" spans="1:8" ht="36" x14ac:dyDescent="0.25">
      <c r="A292" s="452" t="s">
        <v>731</v>
      </c>
      <c r="B292" s="452" t="s">
        <v>730</v>
      </c>
      <c r="C292" s="451" t="s">
        <v>729</v>
      </c>
      <c r="D292" s="451" t="s">
        <v>728</v>
      </c>
      <c r="E292" s="470">
        <v>1</v>
      </c>
      <c r="F292" s="472" t="s">
        <v>12</v>
      </c>
      <c r="G292" s="452"/>
      <c r="H292" s="471">
        <f>E292*G292</f>
        <v>0</v>
      </c>
    </row>
    <row r="293" spans="1:8" ht="8.1" customHeight="1" x14ac:dyDescent="0.25">
      <c r="A293" s="452"/>
      <c r="B293" s="452"/>
      <c r="C293" s="451"/>
      <c r="D293" s="451"/>
      <c r="E293" s="470"/>
      <c r="F293" s="452"/>
      <c r="G293" s="452"/>
      <c r="H293" s="469"/>
    </row>
    <row r="294" spans="1:8" ht="24" x14ac:dyDescent="0.25">
      <c r="A294" s="452" t="s">
        <v>727</v>
      </c>
      <c r="B294" s="452"/>
      <c r="C294" s="451" t="s">
        <v>726</v>
      </c>
      <c r="D294" s="451"/>
      <c r="E294" s="470">
        <v>10</v>
      </c>
      <c r="F294" s="472" t="s">
        <v>676</v>
      </c>
      <c r="G294" s="452"/>
      <c r="H294" s="471">
        <f>E294*G294</f>
        <v>0</v>
      </c>
    </row>
    <row r="295" spans="1:8" ht="8.1" customHeight="1" x14ac:dyDescent="0.25">
      <c r="A295" s="452"/>
      <c r="B295" s="452"/>
      <c r="C295" s="451"/>
      <c r="D295" s="451"/>
      <c r="E295" s="470"/>
      <c r="F295" s="452"/>
      <c r="G295" s="452"/>
      <c r="H295" s="469"/>
    </row>
    <row r="296" spans="1:8" ht="24" x14ac:dyDescent="0.25">
      <c r="A296" s="452" t="s">
        <v>725</v>
      </c>
      <c r="B296" s="452"/>
      <c r="C296" s="451" t="s">
        <v>724</v>
      </c>
      <c r="D296" s="451"/>
      <c r="E296" s="470">
        <v>14</v>
      </c>
      <c r="F296" s="472" t="s">
        <v>676</v>
      </c>
      <c r="G296" s="452"/>
      <c r="H296" s="471">
        <f>E296*G296</f>
        <v>0</v>
      </c>
    </row>
    <row r="297" spans="1:8" ht="8.1" customHeight="1" x14ac:dyDescent="0.25">
      <c r="A297" s="452"/>
      <c r="B297" s="452"/>
      <c r="C297" s="451"/>
      <c r="D297" s="451"/>
      <c r="E297" s="470"/>
      <c r="F297" s="452"/>
      <c r="G297" s="452"/>
      <c r="H297" s="469"/>
    </row>
    <row r="298" spans="1:8" ht="24" x14ac:dyDescent="0.25">
      <c r="A298" s="452" t="s">
        <v>723</v>
      </c>
      <c r="B298" s="452"/>
      <c r="C298" s="451" t="s">
        <v>722</v>
      </c>
      <c r="D298" s="451"/>
      <c r="E298" s="470">
        <v>8</v>
      </c>
      <c r="F298" s="472" t="s">
        <v>652</v>
      </c>
      <c r="G298" s="452"/>
      <c r="H298" s="471">
        <f>E298*G298</f>
        <v>0</v>
      </c>
    </row>
    <row r="299" spans="1:8" ht="8.1" customHeight="1" x14ac:dyDescent="0.25">
      <c r="A299" s="452"/>
      <c r="B299" s="452"/>
      <c r="C299" s="451"/>
      <c r="D299" s="451"/>
      <c r="E299" s="470"/>
      <c r="F299" s="452"/>
      <c r="G299" s="452"/>
      <c r="H299" s="469"/>
    </row>
    <row r="300" spans="1:8" ht="24" x14ac:dyDescent="0.25">
      <c r="A300" s="447" t="s">
        <v>721</v>
      </c>
      <c r="B300" s="466"/>
      <c r="C300" s="468" t="s">
        <v>720</v>
      </c>
      <c r="D300" s="468"/>
      <c r="E300" s="467">
        <v>14</v>
      </c>
      <c r="F300" s="488" t="s">
        <v>652</v>
      </c>
      <c r="G300" s="466"/>
      <c r="H300" s="487">
        <f>E300*G300</f>
        <v>0</v>
      </c>
    </row>
    <row r="301" spans="1:8" ht="8.1" customHeight="1" x14ac:dyDescent="0.25">
      <c r="A301" s="440"/>
      <c r="G301" s="464"/>
      <c r="H301" s="463"/>
    </row>
    <row r="302" spans="1:8" ht="12.75" customHeight="1" thickBot="1" x14ac:dyDescent="0.25">
      <c r="A302" s="480" t="s">
        <v>719</v>
      </c>
      <c r="B302" s="705" t="s">
        <v>718</v>
      </c>
      <c r="C302" s="705"/>
      <c r="D302" s="479"/>
      <c r="E302" s="478">
        <v>1</v>
      </c>
      <c r="F302" s="477" t="s">
        <v>631</v>
      </c>
      <c r="G302" s="477"/>
      <c r="H302" s="476">
        <f>SUM(H304:H344)</f>
        <v>0</v>
      </c>
    </row>
    <row r="303" spans="1:8" ht="8.1" customHeight="1" thickTop="1" x14ac:dyDescent="0.25">
      <c r="A303" s="440"/>
      <c r="G303" s="464"/>
      <c r="H303" s="463"/>
    </row>
    <row r="304" spans="1:8" ht="24" x14ac:dyDescent="0.25">
      <c r="A304" s="475" t="s">
        <v>717</v>
      </c>
      <c r="B304" s="483"/>
      <c r="C304" s="486" t="s">
        <v>716</v>
      </c>
      <c r="D304" s="486" t="s">
        <v>687</v>
      </c>
      <c r="E304" s="485">
        <v>15</v>
      </c>
      <c r="F304" s="484" t="s">
        <v>676</v>
      </c>
      <c r="G304" s="483"/>
      <c r="H304" s="482">
        <f>E304*G304</f>
        <v>0</v>
      </c>
    </row>
    <row r="305" spans="1:8" ht="8.1" customHeight="1" x14ac:dyDescent="0.25">
      <c r="A305" s="452"/>
      <c r="B305" s="452"/>
      <c r="C305" s="451"/>
      <c r="D305" s="451"/>
      <c r="E305" s="470"/>
      <c r="F305" s="452"/>
      <c r="G305" s="452"/>
      <c r="H305" s="469"/>
    </row>
    <row r="306" spans="1:8" ht="24" x14ac:dyDescent="0.25">
      <c r="A306" s="452" t="s">
        <v>715</v>
      </c>
      <c r="B306" s="452"/>
      <c r="C306" s="451" t="s">
        <v>714</v>
      </c>
      <c r="D306" s="451" t="s">
        <v>687</v>
      </c>
      <c r="E306" s="470">
        <v>30</v>
      </c>
      <c r="F306" s="472" t="s">
        <v>676</v>
      </c>
      <c r="G306" s="452"/>
      <c r="H306" s="471">
        <f>E306*G306</f>
        <v>0</v>
      </c>
    </row>
    <row r="307" spans="1:8" ht="8.1" customHeight="1" x14ac:dyDescent="0.25">
      <c r="A307" s="452"/>
      <c r="B307" s="452"/>
      <c r="C307" s="451"/>
      <c r="D307" s="451"/>
      <c r="E307" s="470"/>
      <c r="F307" s="452"/>
      <c r="G307" s="452"/>
      <c r="H307" s="469"/>
    </row>
    <row r="308" spans="1:8" ht="24" x14ac:dyDescent="0.25">
      <c r="A308" s="452" t="s">
        <v>713</v>
      </c>
      <c r="B308" s="452"/>
      <c r="C308" s="451" t="s">
        <v>712</v>
      </c>
      <c r="D308" s="451" t="s">
        <v>687</v>
      </c>
      <c r="E308" s="470">
        <v>30</v>
      </c>
      <c r="F308" s="472" t="s">
        <v>676</v>
      </c>
      <c r="G308" s="452"/>
      <c r="H308" s="471">
        <f>E308*G308</f>
        <v>0</v>
      </c>
    </row>
    <row r="309" spans="1:8" ht="8.1" customHeight="1" x14ac:dyDescent="0.25">
      <c r="A309" s="452"/>
      <c r="B309" s="452"/>
      <c r="C309" s="451"/>
      <c r="D309" s="451"/>
      <c r="E309" s="470"/>
      <c r="F309" s="452"/>
      <c r="G309" s="452"/>
      <c r="H309" s="469"/>
    </row>
    <row r="310" spans="1:8" ht="24" x14ac:dyDescent="0.25">
      <c r="A310" s="452" t="s">
        <v>711</v>
      </c>
      <c r="B310" s="452"/>
      <c r="C310" s="451" t="s">
        <v>710</v>
      </c>
      <c r="D310" s="451" t="s">
        <v>687</v>
      </c>
      <c r="E310" s="470">
        <v>15</v>
      </c>
      <c r="F310" s="472" t="s">
        <v>676</v>
      </c>
      <c r="G310" s="452"/>
      <c r="H310" s="471">
        <f>E310*G310</f>
        <v>0</v>
      </c>
    </row>
    <row r="311" spans="1:8" x14ac:dyDescent="0.25">
      <c r="A311" s="452"/>
      <c r="B311" s="452"/>
      <c r="C311" s="451"/>
      <c r="D311" s="451"/>
      <c r="E311" s="470"/>
      <c r="F311" s="472"/>
      <c r="G311" s="452"/>
      <c r="H311" s="471"/>
    </row>
    <row r="312" spans="1:8" ht="24" x14ac:dyDescent="0.25">
      <c r="A312" s="452" t="s">
        <v>709</v>
      </c>
      <c r="B312" s="452"/>
      <c r="C312" s="451" t="s">
        <v>708</v>
      </c>
      <c r="D312" s="451" t="s">
        <v>687</v>
      </c>
      <c r="E312" s="470">
        <v>30</v>
      </c>
      <c r="F312" s="472" t="s">
        <v>676</v>
      </c>
      <c r="G312" s="452"/>
      <c r="H312" s="471">
        <f>E312*G312</f>
        <v>0</v>
      </c>
    </row>
    <row r="313" spans="1:8" x14ac:dyDescent="0.25">
      <c r="A313" s="452"/>
      <c r="B313" s="452"/>
      <c r="C313" s="451"/>
      <c r="D313" s="451"/>
      <c r="E313" s="470"/>
      <c r="F313" s="472"/>
      <c r="G313" s="452"/>
      <c r="H313" s="471"/>
    </row>
    <row r="314" spans="1:8" ht="24" x14ac:dyDescent="0.25">
      <c r="A314" s="452" t="s">
        <v>707</v>
      </c>
      <c r="B314" s="452"/>
      <c r="C314" s="451" t="s">
        <v>706</v>
      </c>
      <c r="D314" s="451" t="s">
        <v>687</v>
      </c>
      <c r="E314" s="470">
        <v>30</v>
      </c>
      <c r="F314" s="472" t="s">
        <v>676</v>
      </c>
      <c r="G314" s="452"/>
      <c r="H314" s="471">
        <f>E314*G314</f>
        <v>0</v>
      </c>
    </row>
    <row r="315" spans="1:8" ht="8.1" customHeight="1" x14ac:dyDescent="0.25">
      <c r="A315" s="452"/>
      <c r="B315" s="452"/>
      <c r="C315" s="451"/>
      <c r="D315" s="451"/>
      <c r="E315" s="470"/>
      <c r="F315" s="452"/>
      <c r="G315" s="452"/>
      <c r="H315" s="469"/>
    </row>
    <row r="316" spans="1:8" ht="24" x14ac:dyDescent="0.25">
      <c r="A316" s="452" t="s">
        <v>705</v>
      </c>
      <c r="B316" s="452"/>
      <c r="C316" s="451" t="s">
        <v>704</v>
      </c>
      <c r="D316" s="451" t="s">
        <v>687</v>
      </c>
      <c r="E316" s="470">
        <v>15</v>
      </c>
      <c r="F316" s="472" t="s">
        <v>676</v>
      </c>
      <c r="G316" s="452"/>
      <c r="H316" s="471">
        <f>E316*G316</f>
        <v>0</v>
      </c>
    </row>
    <row r="317" spans="1:8" x14ac:dyDescent="0.25">
      <c r="A317" s="452"/>
      <c r="B317" s="452"/>
      <c r="C317" s="451"/>
      <c r="D317" s="451"/>
      <c r="E317" s="470"/>
      <c r="F317" s="472"/>
      <c r="G317" s="452"/>
      <c r="H317" s="471"/>
    </row>
    <row r="318" spans="1:8" ht="24" x14ac:dyDescent="0.25">
      <c r="A318" s="452" t="s">
        <v>703</v>
      </c>
      <c r="B318" s="452"/>
      <c r="C318" s="451" t="s">
        <v>702</v>
      </c>
      <c r="D318" s="451" t="s">
        <v>687</v>
      </c>
      <c r="E318" s="470">
        <v>40</v>
      </c>
      <c r="F318" s="472" t="s">
        <v>676</v>
      </c>
      <c r="G318" s="452"/>
      <c r="H318" s="471">
        <f>E318*G318</f>
        <v>0</v>
      </c>
    </row>
    <row r="319" spans="1:8" ht="8.1" customHeight="1" x14ac:dyDescent="0.25">
      <c r="A319" s="452"/>
      <c r="B319" s="452"/>
      <c r="C319" s="451"/>
      <c r="D319" s="451"/>
      <c r="E319" s="470"/>
      <c r="F319" s="452"/>
      <c r="G319" s="452"/>
      <c r="H319" s="469"/>
    </row>
    <row r="320" spans="1:8" ht="24" x14ac:dyDescent="0.25">
      <c r="A320" s="452" t="s">
        <v>701</v>
      </c>
      <c r="B320" s="452"/>
      <c r="C320" s="451" t="s">
        <v>700</v>
      </c>
      <c r="D320" s="451" t="s">
        <v>687</v>
      </c>
      <c r="E320" s="470">
        <v>15</v>
      </c>
      <c r="F320" s="472" t="s">
        <v>676</v>
      </c>
      <c r="G320" s="452"/>
      <c r="H320" s="471">
        <f>E320*G320</f>
        <v>0</v>
      </c>
    </row>
    <row r="321" spans="1:8" ht="8.1" customHeight="1" x14ac:dyDescent="0.25">
      <c r="A321" s="452"/>
      <c r="B321" s="452"/>
      <c r="C321" s="451"/>
      <c r="D321" s="451"/>
      <c r="E321" s="470"/>
      <c r="F321" s="452"/>
      <c r="G321" s="452"/>
      <c r="H321" s="469"/>
    </row>
    <row r="322" spans="1:8" ht="24" x14ac:dyDescent="0.25">
      <c r="A322" s="452" t="s">
        <v>699</v>
      </c>
      <c r="B322" s="452"/>
      <c r="C322" s="451" t="s">
        <v>698</v>
      </c>
      <c r="D322" s="451" t="s">
        <v>687</v>
      </c>
      <c r="E322" s="470">
        <v>80</v>
      </c>
      <c r="F322" s="472" t="s">
        <v>676</v>
      </c>
      <c r="G322" s="452"/>
      <c r="H322" s="471">
        <f>E322*G322</f>
        <v>0</v>
      </c>
    </row>
    <row r="323" spans="1:8" ht="8.1" customHeight="1" x14ac:dyDescent="0.25">
      <c r="A323" s="452"/>
      <c r="B323" s="452"/>
      <c r="C323" s="451"/>
      <c r="D323" s="451"/>
      <c r="E323" s="470"/>
      <c r="F323" s="452"/>
      <c r="G323" s="452"/>
      <c r="H323" s="469"/>
    </row>
    <row r="324" spans="1:8" ht="24" x14ac:dyDescent="0.25">
      <c r="A324" s="452" t="s">
        <v>697</v>
      </c>
      <c r="B324" s="452"/>
      <c r="C324" s="451" t="s">
        <v>696</v>
      </c>
      <c r="D324" s="451" t="s">
        <v>687</v>
      </c>
      <c r="E324" s="470">
        <v>10</v>
      </c>
      <c r="F324" s="472" t="s">
        <v>676</v>
      </c>
      <c r="G324" s="452"/>
      <c r="H324" s="471">
        <f>E324*G324</f>
        <v>0</v>
      </c>
    </row>
    <row r="325" spans="1:8" ht="8.1" customHeight="1" x14ac:dyDescent="0.25">
      <c r="A325" s="452"/>
      <c r="B325" s="452"/>
      <c r="C325" s="451"/>
      <c r="D325" s="451"/>
      <c r="E325" s="470"/>
      <c r="F325" s="452"/>
      <c r="G325" s="452"/>
      <c r="H325" s="469"/>
    </row>
    <row r="326" spans="1:8" ht="24" x14ac:dyDescent="0.25">
      <c r="A326" s="452" t="s">
        <v>695</v>
      </c>
      <c r="B326" s="452"/>
      <c r="C326" s="451" t="s">
        <v>694</v>
      </c>
      <c r="D326" s="451" t="s">
        <v>687</v>
      </c>
      <c r="E326" s="470">
        <v>15</v>
      </c>
      <c r="F326" s="472" t="s">
        <v>676</v>
      </c>
      <c r="G326" s="452"/>
      <c r="H326" s="471">
        <f>E326*G326</f>
        <v>0</v>
      </c>
    </row>
    <row r="327" spans="1:8" ht="8.1" customHeight="1" x14ac:dyDescent="0.25">
      <c r="A327" s="452"/>
      <c r="B327" s="452"/>
      <c r="C327" s="451"/>
      <c r="D327" s="451"/>
      <c r="E327" s="470"/>
      <c r="F327" s="452"/>
      <c r="G327" s="452"/>
      <c r="H327" s="469"/>
    </row>
    <row r="328" spans="1:8" ht="24" x14ac:dyDescent="0.25">
      <c r="A328" s="452" t="s">
        <v>693</v>
      </c>
      <c r="B328" s="452"/>
      <c r="C328" s="451" t="s">
        <v>692</v>
      </c>
      <c r="D328" s="451" t="s">
        <v>687</v>
      </c>
      <c r="E328" s="470">
        <v>30</v>
      </c>
      <c r="F328" s="472" t="s">
        <v>676</v>
      </c>
      <c r="G328" s="452"/>
      <c r="H328" s="471">
        <f>E328*G328</f>
        <v>0</v>
      </c>
    </row>
    <row r="329" spans="1:8" ht="8.1" customHeight="1" x14ac:dyDescent="0.25">
      <c r="A329" s="452"/>
      <c r="B329" s="452"/>
      <c r="C329" s="451"/>
      <c r="D329" s="451"/>
      <c r="E329" s="470"/>
      <c r="F329" s="452"/>
      <c r="G329" s="452"/>
      <c r="H329" s="469"/>
    </row>
    <row r="330" spans="1:8" ht="24" x14ac:dyDescent="0.25">
      <c r="A330" s="452" t="s">
        <v>691</v>
      </c>
      <c r="B330" s="452"/>
      <c r="C330" s="451" t="s">
        <v>690</v>
      </c>
      <c r="D330" s="451" t="s">
        <v>687</v>
      </c>
      <c r="E330" s="470">
        <v>10</v>
      </c>
      <c r="F330" s="472" t="s">
        <v>676</v>
      </c>
      <c r="G330" s="452"/>
      <c r="H330" s="471">
        <f>E330*G330</f>
        <v>0</v>
      </c>
    </row>
    <row r="331" spans="1:8" ht="8.1" customHeight="1" x14ac:dyDescent="0.25">
      <c r="A331" s="452"/>
      <c r="B331" s="452"/>
      <c r="C331" s="451"/>
      <c r="D331" s="451"/>
      <c r="E331" s="470"/>
      <c r="F331" s="452"/>
      <c r="G331" s="452"/>
      <c r="H331" s="469"/>
    </row>
    <row r="332" spans="1:8" ht="24" x14ac:dyDescent="0.25">
      <c r="A332" s="452" t="s">
        <v>689</v>
      </c>
      <c r="B332" s="452"/>
      <c r="C332" s="451" t="s">
        <v>688</v>
      </c>
      <c r="D332" s="451" t="s">
        <v>687</v>
      </c>
      <c r="E332" s="470">
        <v>80</v>
      </c>
      <c r="F332" s="472" t="s">
        <v>676</v>
      </c>
      <c r="G332" s="452"/>
      <c r="H332" s="471">
        <f>E332*G332</f>
        <v>0</v>
      </c>
    </row>
    <row r="333" spans="1:8" ht="8.1" customHeight="1" x14ac:dyDescent="0.25">
      <c r="A333" s="452"/>
      <c r="B333" s="452"/>
      <c r="C333" s="451"/>
      <c r="D333" s="451"/>
      <c r="E333" s="470"/>
      <c r="F333" s="452"/>
      <c r="G333" s="452"/>
      <c r="H333" s="469"/>
    </row>
    <row r="334" spans="1:8" ht="48" x14ac:dyDescent="0.25">
      <c r="A334" s="452" t="s">
        <v>686</v>
      </c>
      <c r="B334" s="452"/>
      <c r="C334" s="451" t="s">
        <v>685</v>
      </c>
      <c r="D334" s="451"/>
      <c r="E334" s="470">
        <v>10</v>
      </c>
      <c r="F334" s="472" t="s">
        <v>676</v>
      </c>
      <c r="G334" s="452"/>
      <c r="H334" s="471">
        <f>E334*G334</f>
        <v>0</v>
      </c>
    </row>
    <row r="335" spans="1:8" ht="8.1" customHeight="1" x14ac:dyDescent="0.25">
      <c r="A335" s="452"/>
      <c r="B335" s="452"/>
      <c r="C335" s="451"/>
      <c r="D335" s="451"/>
      <c r="E335" s="470"/>
      <c r="F335" s="452"/>
      <c r="G335" s="452"/>
      <c r="H335" s="469"/>
    </row>
    <row r="336" spans="1:8" ht="36" x14ac:dyDescent="0.25">
      <c r="A336" s="452" t="s">
        <v>684</v>
      </c>
      <c r="B336" s="452"/>
      <c r="C336" s="451" t="s">
        <v>683</v>
      </c>
      <c r="D336" s="451"/>
      <c r="E336" s="470">
        <v>4</v>
      </c>
      <c r="F336" s="472" t="s">
        <v>676</v>
      </c>
      <c r="G336" s="452"/>
      <c r="H336" s="471">
        <f>E336*G336</f>
        <v>0</v>
      </c>
    </row>
    <row r="337" spans="1:8" x14ac:dyDescent="0.25">
      <c r="A337" s="452"/>
      <c r="B337" s="452"/>
      <c r="C337" s="451"/>
      <c r="D337" s="451"/>
      <c r="E337" s="470"/>
      <c r="F337" s="452"/>
      <c r="G337" s="452"/>
      <c r="H337" s="469"/>
    </row>
    <row r="338" spans="1:8" ht="24.75" customHeight="1" x14ac:dyDescent="0.25">
      <c r="A338" s="452" t="s">
        <v>682</v>
      </c>
      <c r="B338" s="452"/>
      <c r="C338" s="451" t="s">
        <v>681</v>
      </c>
      <c r="D338" s="451"/>
      <c r="E338" s="470">
        <v>10</v>
      </c>
      <c r="F338" s="452" t="s">
        <v>676</v>
      </c>
      <c r="G338" s="452"/>
      <c r="H338" s="469">
        <f>E338*G338</f>
        <v>0</v>
      </c>
    </row>
    <row r="339" spans="1:8" x14ac:dyDescent="0.25">
      <c r="A339" s="464"/>
      <c r="B339" s="464"/>
      <c r="C339" s="442"/>
      <c r="D339" s="442"/>
      <c r="E339" s="481"/>
      <c r="F339" s="464"/>
      <c r="G339" s="464"/>
      <c r="H339" s="463"/>
    </row>
    <row r="340" spans="1:8" ht="60" x14ac:dyDescent="0.25">
      <c r="A340" s="452" t="s">
        <v>680</v>
      </c>
      <c r="B340" s="452"/>
      <c r="C340" s="451" t="s">
        <v>679</v>
      </c>
      <c r="D340" s="451"/>
      <c r="E340" s="470">
        <v>2570</v>
      </c>
      <c r="F340" s="452" t="s">
        <v>676</v>
      </c>
      <c r="G340" s="452"/>
      <c r="H340" s="469">
        <f>E340*G340</f>
        <v>0</v>
      </c>
    </row>
    <row r="341" spans="1:8" x14ac:dyDescent="0.25">
      <c r="A341" s="464"/>
      <c r="B341" s="464"/>
      <c r="C341" s="442"/>
      <c r="D341" s="442"/>
      <c r="E341" s="481"/>
      <c r="F341" s="464"/>
      <c r="G341" s="464"/>
      <c r="H341" s="463"/>
    </row>
    <row r="342" spans="1:8" x14ac:dyDescent="0.25">
      <c r="A342" s="452" t="s">
        <v>678</v>
      </c>
      <c r="B342" s="452"/>
      <c r="C342" s="451" t="s">
        <v>677</v>
      </c>
      <c r="D342" s="451"/>
      <c r="E342" s="470">
        <v>2570</v>
      </c>
      <c r="F342" s="452" t="s">
        <v>676</v>
      </c>
      <c r="G342" s="452"/>
      <c r="H342" s="469">
        <f>E342*G342</f>
        <v>0</v>
      </c>
    </row>
    <row r="343" spans="1:8" x14ac:dyDescent="0.25">
      <c r="A343" s="464"/>
      <c r="B343" s="464"/>
      <c r="C343" s="442"/>
      <c r="D343" s="442"/>
      <c r="E343" s="481"/>
      <c r="F343" s="464"/>
      <c r="G343" s="464"/>
      <c r="H343" s="463"/>
    </row>
    <row r="344" spans="1:8" x14ac:dyDescent="0.25">
      <c r="A344" s="452" t="s">
        <v>675</v>
      </c>
      <c r="B344" s="452"/>
      <c r="C344" s="451" t="s">
        <v>674</v>
      </c>
      <c r="D344" s="451"/>
      <c r="E344" s="470">
        <v>1</v>
      </c>
      <c r="F344" s="452" t="s">
        <v>12</v>
      </c>
      <c r="G344" s="452"/>
      <c r="H344" s="469">
        <f>E344*G344</f>
        <v>0</v>
      </c>
    </row>
    <row r="345" spans="1:8" ht="24.75" customHeight="1" x14ac:dyDescent="0.25">
      <c r="A345" s="440"/>
      <c r="G345" s="464"/>
      <c r="H345" s="463"/>
    </row>
    <row r="346" spans="1:8" ht="12.75" customHeight="1" thickBot="1" x14ac:dyDescent="0.25">
      <c r="A346" s="480" t="s">
        <v>673</v>
      </c>
      <c r="B346" s="705" t="s">
        <v>672</v>
      </c>
      <c r="C346" s="705"/>
      <c r="D346" s="479"/>
      <c r="E346" s="478">
        <v>1</v>
      </c>
      <c r="F346" s="477" t="s">
        <v>631</v>
      </c>
      <c r="G346" s="477"/>
      <c r="H346" s="476">
        <f>SUM(H348:H360)</f>
        <v>0</v>
      </c>
    </row>
    <row r="347" spans="1:8" ht="8.1" customHeight="1" thickTop="1" x14ac:dyDescent="0.25">
      <c r="A347" s="440"/>
      <c r="G347" s="464"/>
      <c r="H347" s="463"/>
    </row>
    <row r="348" spans="1:8" ht="48" x14ac:dyDescent="0.25">
      <c r="A348" s="475" t="s">
        <v>671</v>
      </c>
      <c r="B348" s="452"/>
      <c r="C348" s="451" t="s">
        <v>670</v>
      </c>
      <c r="D348" s="451" t="s">
        <v>667</v>
      </c>
      <c r="E348" s="470">
        <v>1</v>
      </c>
      <c r="F348" s="474" t="s">
        <v>12</v>
      </c>
      <c r="G348" s="452"/>
      <c r="H348" s="473">
        <f>E348*G348</f>
        <v>0</v>
      </c>
    </row>
    <row r="349" spans="1:8" x14ac:dyDescent="0.25">
      <c r="A349" s="452"/>
      <c r="B349" s="452"/>
      <c r="C349" s="451"/>
      <c r="D349" s="451"/>
      <c r="E349" s="470"/>
      <c r="F349" s="452"/>
      <c r="G349" s="452"/>
      <c r="H349" s="469"/>
    </row>
    <row r="350" spans="1:8" ht="60" x14ac:dyDescent="0.25">
      <c r="A350" s="452" t="s">
        <v>669</v>
      </c>
      <c r="B350" s="452"/>
      <c r="C350" s="451" t="s">
        <v>668</v>
      </c>
      <c r="D350" s="451" t="s">
        <v>667</v>
      </c>
      <c r="E350" s="470">
        <v>1</v>
      </c>
      <c r="F350" s="472" t="s">
        <v>12</v>
      </c>
      <c r="G350" s="452"/>
      <c r="H350" s="471">
        <f>E350*G350</f>
        <v>0</v>
      </c>
    </row>
    <row r="351" spans="1:8" x14ac:dyDescent="0.25">
      <c r="A351" s="452"/>
      <c r="B351" s="452"/>
      <c r="C351" s="451"/>
      <c r="D351" s="451"/>
      <c r="E351" s="470"/>
      <c r="F351" s="472"/>
      <c r="G351" s="452"/>
      <c r="H351" s="471"/>
    </row>
    <row r="352" spans="1:8" ht="24" x14ac:dyDescent="0.25">
      <c r="A352" s="452" t="s">
        <v>666</v>
      </c>
      <c r="B352" s="452"/>
      <c r="C352" s="451" t="s">
        <v>665</v>
      </c>
      <c r="D352" s="451"/>
      <c r="E352" s="470">
        <v>1</v>
      </c>
      <c r="F352" s="472" t="s">
        <v>12</v>
      </c>
      <c r="G352" s="452"/>
      <c r="H352" s="471">
        <f>E352*G352</f>
        <v>0</v>
      </c>
    </row>
    <row r="353" spans="1:9" ht="8.1" customHeight="1" x14ac:dyDescent="0.25">
      <c r="A353" s="452"/>
      <c r="B353" s="452"/>
      <c r="C353" s="451"/>
      <c r="D353" s="451"/>
      <c r="E353" s="470"/>
      <c r="F353" s="452"/>
      <c r="G353" s="452"/>
      <c r="H353" s="469"/>
    </row>
    <row r="354" spans="1:9" x14ac:dyDescent="0.25">
      <c r="A354" s="452" t="s">
        <v>664</v>
      </c>
      <c r="B354" s="452"/>
      <c r="C354" s="451" t="s">
        <v>663</v>
      </c>
      <c r="D354" s="451" t="s">
        <v>662</v>
      </c>
      <c r="E354" s="470">
        <v>4</v>
      </c>
      <c r="F354" s="472" t="s">
        <v>12</v>
      </c>
      <c r="G354" s="452"/>
      <c r="H354" s="471">
        <f>E354*G354</f>
        <v>0</v>
      </c>
    </row>
    <row r="355" spans="1:9" ht="8.1" customHeight="1" x14ac:dyDescent="0.25">
      <c r="A355" s="452"/>
      <c r="B355" s="452"/>
      <c r="C355" s="451"/>
      <c r="D355" s="451"/>
      <c r="E355" s="470"/>
      <c r="F355" s="452"/>
      <c r="G355" s="452"/>
      <c r="H355" s="469"/>
    </row>
    <row r="356" spans="1:9" ht="36" x14ac:dyDescent="0.25">
      <c r="A356" s="452" t="s">
        <v>661</v>
      </c>
      <c r="B356" s="452"/>
      <c r="C356" s="451" t="s">
        <v>660</v>
      </c>
      <c r="D356" s="451" t="s">
        <v>659</v>
      </c>
      <c r="E356" s="470">
        <v>2</v>
      </c>
      <c r="F356" s="472" t="s">
        <v>12</v>
      </c>
      <c r="G356" s="452"/>
      <c r="H356" s="471">
        <f>E356*G356</f>
        <v>0</v>
      </c>
    </row>
    <row r="357" spans="1:9" ht="8.1" customHeight="1" x14ac:dyDescent="0.25">
      <c r="A357" s="452"/>
      <c r="B357" s="452"/>
      <c r="C357" s="451"/>
      <c r="D357" s="451"/>
      <c r="E357" s="470"/>
      <c r="F357" s="452"/>
      <c r="G357" s="452"/>
      <c r="H357" s="469"/>
    </row>
    <row r="358" spans="1:9" x14ac:dyDescent="0.25">
      <c r="A358" s="452" t="s">
        <v>658</v>
      </c>
      <c r="B358" s="452"/>
      <c r="C358" s="451" t="s">
        <v>657</v>
      </c>
      <c r="D358" s="451" t="s">
        <v>656</v>
      </c>
      <c r="E358" s="470">
        <v>2</v>
      </c>
      <c r="F358" s="472" t="s">
        <v>655</v>
      </c>
      <c r="G358" s="452"/>
      <c r="H358" s="471">
        <f>E358*G358</f>
        <v>0</v>
      </c>
    </row>
    <row r="359" spans="1:9" ht="8.1" customHeight="1" x14ac:dyDescent="0.25">
      <c r="A359" s="452"/>
      <c r="B359" s="452"/>
      <c r="C359" s="451"/>
      <c r="D359" s="451"/>
      <c r="E359" s="470"/>
      <c r="F359" s="452"/>
      <c r="G359" s="452"/>
      <c r="H359" s="469"/>
    </row>
    <row r="360" spans="1:9" x14ac:dyDescent="0.25">
      <c r="A360" s="447" t="s">
        <v>654</v>
      </c>
      <c r="B360" s="466"/>
      <c r="C360" s="468" t="s">
        <v>653</v>
      </c>
      <c r="D360" s="468"/>
      <c r="E360" s="467">
        <v>10</v>
      </c>
      <c r="F360" s="466" t="s">
        <v>652</v>
      </c>
      <c r="G360" s="466"/>
      <c r="H360" s="465">
        <f>E360*G360</f>
        <v>0</v>
      </c>
      <c r="I360" s="442"/>
    </row>
    <row r="361" spans="1:9" x14ac:dyDescent="0.25">
      <c r="A361" s="440"/>
      <c r="G361" s="464"/>
      <c r="H361" s="463"/>
      <c r="I361" s="442"/>
    </row>
    <row r="362" spans="1:9" ht="13.5" thickBot="1" x14ac:dyDescent="0.3">
      <c r="A362" s="462" t="s">
        <v>651</v>
      </c>
      <c r="B362" s="462" t="s">
        <v>650</v>
      </c>
      <c r="C362" s="705"/>
      <c r="D362" s="705"/>
      <c r="E362" s="461"/>
      <c r="F362" s="460"/>
      <c r="G362" s="460"/>
      <c r="H362" s="459">
        <f>SUM(H365:H381)</f>
        <v>0</v>
      </c>
      <c r="I362" s="442"/>
    </row>
    <row r="363" spans="1:9" ht="24.75" thickTop="1" x14ac:dyDescent="0.25">
      <c r="A363" s="458"/>
      <c r="B363" s="458"/>
      <c r="C363" s="457" t="s">
        <v>649</v>
      </c>
      <c r="D363" s="456"/>
      <c r="E363" s="456"/>
      <c r="F363" s="456"/>
      <c r="G363" s="456"/>
      <c r="H363" s="455"/>
      <c r="I363" s="442"/>
    </row>
    <row r="364" spans="1:9" x14ac:dyDescent="0.25">
      <c r="A364" s="452"/>
      <c r="B364" s="452"/>
      <c r="C364" s="450"/>
      <c r="D364" s="451"/>
      <c r="E364" s="450"/>
      <c r="F364" s="454"/>
      <c r="G364" s="454"/>
      <c r="H364" s="453"/>
      <c r="I364" s="442"/>
    </row>
    <row r="365" spans="1:9" x14ac:dyDescent="0.25">
      <c r="A365" s="452" t="s">
        <v>648</v>
      </c>
      <c r="B365" s="452"/>
      <c r="C365" s="450" t="s">
        <v>647</v>
      </c>
      <c r="D365" s="451"/>
      <c r="E365" s="450">
        <v>1</v>
      </c>
      <c r="F365" s="449" t="s">
        <v>631</v>
      </c>
      <c r="G365" s="449"/>
      <c r="H365" s="448">
        <f>E365*G365</f>
        <v>0</v>
      </c>
      <c r="I365" s="442"/>
    </row>
    <row r="366" spans="1:9" x14ac:dyDescent="0.25">
      <c r="A366" s="452"/>
      <c r="B366" s="452"/>
      <c r="C366" s="450"/>
      <c r="D366" s="451"/>
      <c r="E366" s="450"/>
      <c r="F366" s="449"/>
      <c r="G366" s="449"/>
      <c r="H366" s="448"/>
      <c r="I366" s="442"/>
    </row>
    <row r="367" spans="1:9" x14ac:dyDescent="0.25">
      <c r="A367" s="452" t="s">
        <v>646</v>
      </c>
      <c r="B367" s="452"/>
      <c r="C367" s="450" t="s">
        <v>645</v>
      </c>
      <c r="D367" s="451"/>
      <c r="E367" s="450">
        <v>5</v>
      </c>
      <c r="F367" s="449" t="s">
        <v>644</v>
      </c>
      <c r="G367" s="449"/>
      <c r="H367" s="448">
        <f>E367*G367</f>
        <v>0</v>
      </c>
      <c r="I367" s="442"/>
    </row>
    <row r="368" spans="1:9" x14ac:dyDescent="0.25">
      <c r="A368" s="452"/>
      <c r="B368" s="452"/>
      <c r="C368" s="450"/>
      <c r="D368" s="451"/>
      <c r="E368" s="450"/>
      <c r="F368" s="449"/>
      <c r="G368" s="449"/>
      <c r="H368" s="448"/>
      <c r="I368" s="442"/>
    </row>
    <row r="369" spans="1:9" x14ac:dyDescent="0.25">
      <c r="A369" s="452" t="s">
        <v>643</v>
      </c>
      <c r="B369" s="452"/>
      <c r="C369" s="450" t="s">
        <v>642</v>
      </c>
      <c r="D369" s="451"/>
      <c r="E369" s="450">
        <v>1</v>
      </c>
      <c r="F369" s="449" t="s">
        <v>631</v>
      </c>
      <c r="G369" s="449"/>
      <c r="H369" s="448">
        <f>E369*G369</f>
        <v>0</v>
      </c>
      <c r="I369" s="442"/>
    </row>
    <row r="370" spans="1:9" x14ac:dyDescent="0.25">
      <c r="A370" s="452"/>
      <c r="B370" s="452"/>
      <c r="C370" s="450"/>
      <c r="D370" s="451"/>
      <c r="E370" s="450"/>
      <c r="F370" s="449"/>
      <c r="G370" s="449"/>
      <c r="H370" s="448"/>
      <c r="I370" s="442"/>
    </row>
    <row r="371" spans="1:9" x14ac:dyDescent="0.25">
      <c r="A371" s="452" t="s">
        <v>641</v>
      </c>
      <c r="B371" s="452"/>
      <c r="C371" s="450" t="s">
        <v>640</v>
      </c>
      <c r="D371" s="451"/>
      <c r="E371" s="450">
        <v>1</v>
      </c>
      <c r="F371" s="449" t="s">
        <v>631</v>
      </c>
      <c r="G371" s="449"/>
      <c r="H371" s="448">
        <f>E371*G371</f>
        <v>0</v>
      </c>
      <c r="I371" s="442"/>
    </row>
    <row r="372" spans="1:9" x14ac:dyDescent="0.25">
      <c r="A372" s="452"/>
      <c r="B372" s="452"/>
      <c r="C372" s="450"/>
      <c r="D372" s="451"/>
      <c r="E372" s="450"/>
      <c r="F372" s="449"/>
      <c r="G372" s="449"/>
      <c r="H372" s="448"/>
      <c r="I372" s="442"/>
    </row>
    <row r="373" spans="1:9" x14ac:dyDescent="0.25">
      <c r="A373" s="452" t="s">
        <v>639</v>
      </c>
      <c r="B373" s="452"/>
      <c r="C373" s="450" t="s">
        <v>638</v>
      </c>
      <c r="D373" s="451"/>
      <c r="E373" s="450">
        <v>1</v>
      </c>
      <c r="F373" s="449" t="s">
        <v>631</v>
      </c>
      <c r="G373" s="449"/>
      <c r="H373" s="448">
        <f>E373*G373</f>
        <v>0</v>
      </c>
      <c r="I373" s="442"/>
    </row>
    <row r="374" spans="1:9" x14ac:dyDescent="0.25">
      <c r="A374" s="452"/>
      <c r="B374" s="452"/>
      <c r="C374" s="450"/>
      <c r="D374" s="451"/>
      <c r="E374" s="450"/>
      <c r="F374" s="449"/>
      <c r="G374" s="449"/>
      <c r="H374" s="448"/>
      <c r="I374" s="442"/>
    </row>
    <row r="375" spans="1:9" x14ac:dyDescent="0.25">
      <c r="A375" s="452" t="s">
        <v>637</v>
      </c>
      <c r="B375" s="452"/>
      <c r="C375" s="450" t="s">
        <v>636</v>
      </c>
      <c r="D375" s="451"/>
      <c r="E375" s="450">
        <v>1</v>
      </c>
      <c r="F375" s="449" t="s">
        <v>631</v>
      </c>
      <c r="G375" s="449"/>
      <c r="H375" s="448">
        <f>E375*G375</f>
        <v>0</v>
      </c>
      <c r="I375" s="442"/>
    </row>
    <row r="376" spans="1:9" x14ac:dyDescent="0.25">
      <c r="A376" s="452"/>
      <c r="B376" s="452"/>
      <c r="C376" s="450"/>
      <c r="D376" s="451"/>
      <c r="E376" s="450"/>
      <c r="F376" s="449"/>
      <c r="G376" s="449"/>
      <c r="H376" s="448"/>
      <c r="I376" s="442"/>
    </row>
    <row r="377" spans="1:9" ht="24" x14ac:dyDescent="0.25">
      <c r="A377" s="452" t="s">
        <v>635</v>
      </c>
      <c r="B377" s="452"/>
      <c r="C377" s="450" t="s">
        <v>634</v>
      </c>
      <c r="D377" s="451"/>
      <c r="E377" s="450">
        <v>1</v>
      </c>
      <c r="F377" s="449" t="s">
        <v>631</v>
      </c>
      <c r="G377" s="449"/>
      <c r="H377" s="448">
        <f>E377*G377</f>
        <v>0</v>
      </c>
      <c r="I377" s="442"/>
    </row>
    <row r="378" spans="1:9" x14ac:dyDescent="0.25">
      <c r="A378" s="452"/>
      <c r="B378" s="452"/>
      <c r="C378" s="450"/>
      <c r="D378" s="451"/>
      <c r="E378" s="450"/>
      <c r="F378" s="449"/>
      <c r="G378" s="449"/>
      <c r="H378" s="448"/>
      <c r="I378" s="442"/>
    </row>
    <row r="379" spans="1:9" ht="24" x14ac:dyDescent="0.25">
      <c r="A379" s="452" t="s">
        <v>633</v>
      </c>
      <c r="B379" s="452"/>
      <c r="C379" s="450" t="s">
        <v>632</v>
      </c>
      <c r="D379" s="451"/>
      <c r="E379" s="450">
        <v>1</v>
      </c>
      <c r="F379" s="449" t="s">
        <v>631</v>
      </c>
      <c r="G379" s="449"/>
      <c r="H379" s="448">
        <f>E379*G379</f>
        <v>0</v>
      </c>
      <c r="I379" s="442"/>
    </row>
    <row r="380" spans="1:9" x14ac:dyDescent="0.25">
      <c r="A380" s="452"/>
      <c r="B380" s="452"/>
      <c r="C380" s="450"/>
      <c r="D380" s="451"/>
      <c r="E380" s="450"/>
      <c r="F380" s="449"/>
      <c r="G380" s="449"/>
      <c r="H380" s="448"/>
      <c r="I380" s="442"/>
    </row>
    <row r="381" spans="1:9" ht="36" x14ac:dyDescent="0.25">
      <c r="A381" s="447" t="s">
        <v>630</v>
      </c>
      <c r="B381" s="447"/>
      <c r="C381" s="445" t="s">
        <v>629</v>
      </c>
      <c r="D381" s="446"/>
      <c r="E381" s="445">
        <v>10</v>
      </c>
      <c r="F381" s="444" t="s">
        <v>628</v>
      </c>
      <c r="G381" s="444"/>
      <c r="H381" s="443">
        <f>SUM(H30,H183,H264,H277,H286,H302,H346,H379,H377,H375,H373,H371,H369,H367,H365)*0.1</f>
        <v>0</v>
      </c>
      <c r="I381" s="442"/>
    </row>
  </sheetData>
  <mergeCells count="25">
    <mergeCell ref="B10:C10"/>
    <mergeCell ref="B28:C28"/>
    <mergeCell ref="B30:C30"/>
    <mergeCell ref="B31:C31"/>
    <mergeCell ref="B183:C183"/>
    <mergeCell ref="B18:C18"/>
    <mergeCell ref="B19:C19"/>
    <mergeCell ref="B20:C20"/>
    <mergeCell ref="B21:C21"/>
    <mergeCell ref="B13:C13"/>
    <mergeCell ref="B14:C14"/>
    <mergeCell ref="B15:C15"/>
    <mergeCell ref="B16:C16"/>
    <mergeCell ref="B17:C17"/>
    <mergeCell ref="A24:B24"/>
    <mergeCell ref="C362:D362"/>
    <mergeCell ref="B302:C302"/>
    <mergeCell ref="B346:C346"/>
    <mergeCell ref="B184:C184"/>
    <mergeCell ref="B264:C264"/>
    <mergeCell ref="B265:C265"/>
    <mergeCell ref="B277:C277"/>
    <mergeCell ref="B278:C278"/>
    <mergeCell ref="B284:C284"/>
    <mergeCell ref="B286:C286"/>
  </mergeCells>
  <pageMargins left="0.23000000000000004" right="0.23000000000000004" top="0.99" bottom="0.4" header="0.7" footer="0.2"/>
  <pageSetup paperSize="9" fitToHeight="0" orientation="landscape" r:id="rId1"/>
  <headerFooter>
    <oddHeader>&amp;R&amp;A</oddHeader>
    <oddFooter>&amp;L&amp;"Arial,Poševno"&amp;7&amp;F; &amp;D&amp;RList &amp;P od &amp;N</oddFooter>
  </headerFooter>
  <rowBreaks count="4" manualBreakCount="4">
    <brk id="25" max="16383" man="1"/>
    <brk id="127" max="7" man="1"/>
    <brk id="182" max="7" man="1"/>
    <brk id="283" max="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8"/>
  <sheetViews>
    <sheetView view="pageBreakPreview" zoomScaleNormal="100" zoomScaleSheetLayoutView="100" zoomScalePageLayoutView="85" workbookViewId="0">
      <selection activeCell="B1" sqref="B1"/>
    </sheetView>
  </sheetViews>
  <sheetFormatPr defaultRowHeight="12" x14ac:dyDescent="0.25"/>
  <cols>
    <col min="1" max="1" width="5.7109375" style="438" customWidth="1"/>
    <col min="2" max="2" width="7.7109375" style="440" customWidth="1"/>
    <col min="3" max="3" width="18.7109375" style="440" customWidth="1"/>
    <col min="4" max="4" width="60.7109375" style="438" customWidth="1"/>
    <col min="5" max="5" width="13.7109375" style="438" customWidth="1"/>
    <col min="6" max="6" width="7.7109375" style="441" customWidth="1"/>
    <col min="7" max="7" width="7.7109375" style="440" customWidth="1"/>
    <col min="8" max="8" width="9.140625" style="442"/>
    <col min="9" max="9" width="9.140625" style="463"/>
    <col min="10" max="16384" width="9.140625" style="438"/>
  </cols>
  <sheetData>
    <row r="1" spans="1:9" ht="18" x14ac:dyDescent="0.2">
      <c r="A1" s="566">
        <v>1</v>
      </c>
      <c r="D1" s="552" t="s">
        <v>1000</v>
      </c>
    </row>
    <row r="2" spans="1:9" x14ac:dyDescent="0.2">
      <c r="A2" s="566">
        <v>2</v>
      </c>
    </row>
    <row r="3" spans="1:9" ht="12.75" x14ac:dyDescent="0.2">
      <c r="A3" s="566">
        <v>3</v>
      </c>
      <c r="C3" s="440" t="s">
        <v>999</v>
      </c>
      <c r="D3" s="539" t="s">
        <v>1051</v>
      </c>
      <c r="E3" s="539"/>
      <c r="F3" s="551"/>
      <c r="G3" s="544"/>
    </row>
    <row r="4" spans="1:9" ht="12.75" x14ac:dyDescent="0.2">
      <c r="A4" s="566">
        <v>4</v>
      </c>
      <c r="C4" s="440" t="s">
        <v>997</v>
      </c>
      <c r="D4" s="539"/>
      <c r="E4" s="539"/>
      <c r="F4" s="551"/>
      <c r="G4" s="544"/>
    </row>
    <row r="5" spans="1:9" ht="12.75" x14ac:dyDescent="0.2">
      <c r="A5" s="566">
        <v>5</v>
      </c>
      <c r="D5" s="539"/>
      <c r="E5" s="539"/>
      <c r="F5" s="551"/>
      <c r="G5" s="544"/>
    </row>
    <row r="6" spans="1:9" ht="12.75" x14ac:dyDescent="0.2">
      <c r="A6" s="566">
        <v>6</v>
      </c>
      <c r="C6" s="440" t="s">
        <v>996</v>
      </c>
      <c r="D6" s="539" t="s">
        <v>995</v>
      </c>
      <c r="E6" s="539"/>
      <c r="F6" s="551"/>
      <c r="G6" s="544"/>
    </row>
    <row r="7" spans="1:9" ht="12.75" x14ac:dyDescent="0.2">
      <c r="A7" s="566">
        <v>7</v>
      </c>
      <c r="C7" s="440" t="s">
        <v>994</v>
      </c>
      <c r="D7" s="539"/>
      <c r="E7" s="539"/>
      <c r="F7" s="551"/>
      <c r="G7" s="544"/>
    </row>
    <row r="8" spans="1:9" ht="76.5" x14ac:dyDescent="0.2">
      <c r="A8" s="566">
        <v>8</v>
      </c>
      <c r="D8" s="691" t="s">
        <v>1128</v>
      </c>
    </row>
    <row r="9" spans="1:9" ht="12.75" x14ac:dyDescent="0.2">
      <c r="A9" s="566">
        <v>9</v>
      </c>
      <c r="C9" s="709"/>
      <c r="D9" s="706"/>
    </row>
    <row r="10" spans="1:9" x14ac:dyDescent="0.2">
      <c r="A10" s="566">
        <v>10</v>
      </c>
    </row>
    <row r="11" spans="1:9" ht="12.75" thickBot="1" x14ac:dyDescent="0.25">
      <c r="A11" s="566">
        <v>11</v>
      </c>
      <c r="B11" s="521" t="s">
        <v>1049</v>
      </c>
      <c r="C11" s="521" t="s">
        <v>239</v>
      </c>
      <c r="D11" s="523"/>
      <c r="E11" s="523"/>
      <c r="F11" s="522" t="s">
        <v>237</v>
      </c>
      <c r="G11" s="521" t="s">
        <v>990</v>
      </c>
      <c r="H11" s="598"/>
      <c r="I11" s="597" t="s">
        <v>235</v>
      </c>
    </row>
    <row r="12" spans="1:9" ht="15" customHeight="1" thickBot="1" x14ac:dyDescent="0.3">
      <c r="A12" s="566">
        <v>12</v>
      </c>
      <c r="B12" s="593" t="s">
        <v>1044</v>
      </c>
      <c r="C12" s="708" t="str">
        <f>IF(C26&lt;&gt;"",C26,"")</f>
        <v>Stikalni bloki</v>
      </c>
      <c r="D12" s="714"/>
      <c r="E12" s="492"/>
      <c r="F12" s="491"/>
      <c r="G12" s="490"/>
    </row>
    <row r="13" spans="1:9" ht="12.75" customHeight="1" x14ac:dyDescent="0.2">
      <c r="A13" s="566">
        <v>13</v>
      </c>
      <c r="B13" s="596" t="s">
        <v>988</v>
      </c>
      <c r="C13" s="712" t="str">
        <f>IF(C28&lt;&gt;"",C28,"")</f>
        <v>Močnostno - krmilni stikalni blok +MCC</v>
      </c>
      <c r="D13" s="712"/>
      <c r="E13" s="548"/>
      <c r="F13" s="546">
        <f>IF(F28&lt;&gt;"",F28,"")</f>
        <v>1</v>
      </c>
      <c r="G13" s="547" t="str">
        <f>IF(G28&lt;&gt;"",G28,"")</f>
        <v>kompl.</v>
      </c>
      <c r="H13" s="546" t="s">
        <v>242</v>
      </c>
      <c r="I13" s="545">
        <f>I28</f>
        <v>0</v>
      </c>
    </row>
    <row r="14" spans="1:9" ht="12.75" customHeight="1" thickBot="1" x14ac:dyDescent="0.25">
      <c r="A14" s="566">
        <v>14</v>
      </c>
      <c r="B14" s="595" t="s">
        <v>857</v>
      </c>
      <c r="C14" s="713" t="str">
        <f>IF(C140&lt;&gt;"",C140,"")</f>
        <v>Servisno vtično gnezdo +SG1</v>
      </c>
      <c r="D14" s="713"/>
      <c r="E14" s="543"/>
      <c r="F14" s="541">
        <f>IF(F140&lt;&gt;"",F140,"")</f>
        <v>1</v>
      </c>
      <c r="G14" s="542" t="str">
        <f>IF(G140&lt;&gt;"",G140,"")</f>
        <v>kompl.</v>
      </c>
      <c r="H14" s="541" t="s">
        <v>242</v>
      </c>
      <c r="I14" s="540">
        <f>I140</f>
        <v>0</v>
      </c>
    </row>
    <row r="15" spans="1:9" ht="15" customHeight="1" thickBot="1" x14ac:dyDescent="0.3">
      <c r="A15" s="566">
        <v>16</v>
      </c>
      <c r="B15" s="593" t="s">
        <v>993</v>
      </c>
      <c r="C15" s="708" t="str">
        <f>IF(C153&lt;&gt;"",C153,"")</f>
        <v>Ostala oprema</v>
      </c>
      <c r="D15" s="708"/>
      <c r="E15" s="492"/>
      <c r="F15" s="491"/>
      <c r="G15" s="549"/>
      <c r="H15" s="491"/>
      <c r="I15" s="489"/>
    </row>
    <row r="16" spans="1:9" ht="12.75" customHeight="1" x14ac:dyDescent="0.2">
      <c r="A16" s="566">
        <v>17</v>
      </c>
      <c r="B16" s="596" t="s">
        <v>739</v>
      </c>
      <c r="C16" s="712" t="str">
        <f>IF(C155&lt;&gt;"",C155,"")</f>
        <v>Inštalacije za izenačitve potencialov</v>
      </c>
      <c r="D16" s="712"/>
      <c r="E16" s="548"/>
      <c r="F16" s="546">
        <f>IF(F155&lt;&gt;"",F155,"")</f>
        <v>1</v>
      </c>
      <c r="G16" s="547" t="str">
        <f>IF(G155&lt;&gt;"",G155,"")</f>
        <v>kompl.</v>
      </c>
      <c r="H16" s="546" t="s">
        <v>242</v>
      </c>
      <c r="I16" s="545">
        <f>I155</f>
        <v>0</v>
      </c>
    </row>
    <row r="17" spans="1:9" ht="12.75" customHeight="1" x14ac:dyDescent="0.2">
      <c r="A17" s="566">
        <v>18</v>
      </c>
      <c r="B17" s="595" t="s">
        <v>719</v>
      </c>
      <c r="C17" s="713" t="str">
        <f>IF(C165&lt;&gt;"",C165,"")</f>
        <v>Vodovni material</v>
      </c>
      <c r="D17" s="713"/>
      <c r="E17" s="543"/>
      <c r="F17" s="541">
        <f>IF(F165&lt;&gt;"",F165,"")</f>
        <v>1</v>
      </c>
      <c r="G17" s="542" t="str">
        <f>IF(G165&lt;&gt;"",G165,"")</f>
        <v>kompl.</v>
      </c>
      <c r="H17" s="541" t="s">
        <v>242</v>
      </c>
      <c r="I17" s="540">
        <f>I165</f>
        <v>0</v>
      </c>
    </row>
    <row r="18" spans="1:9" ht="12.75" customHeight="1" thickBot="1" x14ac:dyDescent="0.25">
      <c r="A18" s="566">
        <v>19</v>
      </c>
      <c r="B18" s="594" t="s">
        <v>673</v>
      </c>
      <c r="C18" s="709" t="str">
        <f>IF(C183&lt;&gt;"",C183,"")</f>
        <v>Oprema</v>
      </c>
      <c r="D18" s="709"/>
      <c r="E18" s="539"/>
      <c r="F18" s="537">
        <f>IF(F183&lt;&gt;"",F183,"")</f>
        <v>1</v>
      </c>
      <c r="G18" s="538" t="str">
        <f>IF(G183&lt;&gt;"",G183,"")</f>
        <v>kompl.</v>
      </c>
      <c r="H18" s="537" t="s">
        <v>242</v>
      </c>
      <c r="I18" s="536">
        <f>I183</f>
        <v>0</v>
      </c>
    </row>
    <row r="19" spans="1:9" ht="15.75" thickBot="1" x14ac:dyDescent="0.25">
      <c r="A19" s="566">
        <v>20</v>
      </c>
      <c r="B19" s="593" t="s">
        <v>1050</v>
      </c>
      <c r="C19" s="708" t="str">
        <f>IF(C199&lt;&gt;"",C199,"")</f>
        <v>Ostalo</v>
      </c>
      <c r="D19" s="708"/>
      <c r="E19" s="592"/>
      <c r="F19" s="592">
        <f>IF(F199&lt;&gt;"",F199,"")</f>
        <v>1</v>
      </c>
      <c r="G19" s="492" t="s">
        <v>631</v>
      </c>
      <c r="H19" s="591" t="s">
        <v>242</v>
      </c>
      <c r="I19" s="590">
        <f>I199</f>
        <v>0</v>
      </c>
    </row>
    <row r="20" spans="1:9" ht="15" x14ac:dyDescent="0.2">
      <c r="A20" s="566"/>
      <c r="B20" s="584"/>
      <c r="C20" s="583"/>
      <c r="D20" s="583"/>
      <c r="E20" s="582"/>
      <c r="F20" s="582"/>
      <c r="G20" s="583"/>
      <c r="H20" s="589"/>
      <c r="I20" s="588"/>
    </row>
    <row r="21" spans="1:9" ht="15.75" thickBot="1" x14ac:dyDescent="0.25">
      <c r="A21" s="566"/>
      <c r="B21" s="719" t="s">
        <v>243</v>
      </c>
      <c r="C21" s="719"/>
      <c r="D21" s="586"/>
      <c r="E21" s="587"/>
      <c r="F21" s="587"/>
      <c r="G21" s="586"/>
      <c r="H21" s="585" t="s">
        <v>242</v>
      </c>
      <c r="I21" s="524">
        <f>SUM(I13:I19)</f>
        <v>0</v>
      </c>
    </row>
    <row r="22" spans="1:9" ht="15.75" thickTop="1" x14ac:dyDescent="0.2">
      <c r="A22" s="566"/>
      <c r="B22" s="584"/>
      <c r="C22" s="583"/>
      <c r="D22" s="583"/>
      <c r="E22" s="583"/>
      <c r="F22" s="583"/>
      <c r="G22" s="582"/>
    </row>
    <row r="23" spans="1:9" x14ac:dyDescent="0.2">
      <c r="A23" s="566">
        <v>21</v>
      </c>
    </row>
    <row r="24" spans="1:9" ht="22.5" x14ac:dyDescent="0.2">
      <c r="A24" s="566">
        <v>22</v>
      </c>
      <c r="B24" s="521" t="s">
        <v>1049</v>
      </c>
      <c r="C24" s="521" t="s">
        <v>992</v>
      </c>
      <c r="D24" s="523" t="s">
        <v>239</v>
      </c>
      <c r="E24" s="523" t="s">
        <v>991</v>
      </c>
      <c r="F24" s="522" t="s">
        <v>237</v>
      </c>
      <c r="G24" s="521" t="s">
        <v>990</v>
      </c>
      <c r="H24" s="581" t="s">
        <v>236</v>
      </c>
      <c r="I24" s="580" t="s">
        <v>235</v>
      </c>
    </row>
    <row r="25" spans="1:9" ht="6" customHeight="1" thickBot="1" x14ac:dyDescent="0.25">
      <c r="A25" s="566">
        <v>23</v>
      </c>
    </row>
    <row r="26" spans="1:9" ht="15" customHeight="1" thickBot="1" x14ac:dyDescent="0.3">
      <c r="A26" s="566">
        <v>24</v>
      </c>
      <c r="B26" s="519">
        <v>1</v>
      </c>
      <c r="C26" s="708" t="s">
        <v>989</v>
      </c>
      <c r="D26" s="708"/>
      <c r="E26" s="492"/>
      <c r="F26" s="491"/>
      <c r="G26" s="490"/>
      <c r="H26" s="490"/>
      <c r="I26" s="489"/>
    </row>
    <row r="27" spans="1:9" ht="8.1" customHeight="1" x14ac:dyDescent="0.2">
      <c r="A27" s="566">
        <v>25</v>
      </c>
      <c r="H27" s="440"/>
      <c r="I27" s="439"/>
    </row>
    <row r="28" spans="1:9" ht="12.75" customHeight="1" thickBot="1" x14ac:dyDescent="0.25">
      <c r="A28" s="566">
        <v>26</v>
      </c>
      <c r="B28" s="462" t="s">
        <v>988</v>
      </c>
      <c r="C28" s="705" t="s">
        <v>1048</v>
      </c>
      <c r="D28" s="705"/>
      <c r="E28" s="479"/>
      <c r="F28" s="478">
        <v>1</v>
      </c>
      <c r="G28" s="477" t="s">
        <v>631</v>
      </c>
      <c r="H28" s="477"/>
      <c r="I28" s="476">
        <f>SUM(I31:I138)</f>
        <v>0</v>
      </c>
    </row>
    <row r="29" spans="1:9" ht="48" customHeight="1" thickTop="1" x14ac:dyDescent="0.2">
      <c r="A29" s="566">
        <v>27</v>
      </c>
      <c r="B29" s="458"/>
      <c r="C29" s="718" t="s">
        <v>1047</v>
      </c>
      <c r="D29" s="718"/>
      <c r="E29" s="456"/>
      <c r="F29" s="579"/>
      <c r="G29" s="458"/>
      <c r="H29" s="458"/>
      <c r="I29" s="455"/>
    </row>
    <row r="30" spans="1:9" ht="8.1" customHeight="1" x14ac:dyDescent="0.2">
      <c r="A30" s="566">
        <v>28</v>
      </c>
      <c r="B30" s="452"/>
      <c r="C30" s="452"/>
      <c r="D30" s="451"/>
      <c r="E30" s="451"/>
      <c r="F30" s="470"/>
      <c r="G30" s="452"/>
      <c r="H30" s="452"/>
      <c r="I30" s="469"/>
    </row>
    <row r="31" spans="1:9" ht="36" x14ac:dyDescent="0.2">
      <c r="A31" s="566">
        <v>29</v>
      </c>
      <c r="B31" s="500" t="s">
        <v>985</v>
      </c>
      <c r="C31" s="452" t="s">
        <v>984</v>
      </c>
      <c r="D31" s="451" t="s">
        <v>1046</v>
      </c>
      <c r="E31" s="451" t="s">
        <v>745</v>
      </c>
      <c r="F31" s="470">
        <v>1</v>
      </c>
      <c r="G31" s="452" t="s">
        <v>12</v>
      </c>
      <c r="H31" s="452" t="s">
        <v>978</v>
      </c>
      <c r="I31" s="469">
        <f>F31*H31</f>
        <v>0</v>
      </c>
    </row>
    <row r="32" spans="1:9" ht="8.1" customHeight="1" x14ac:dyDescent="0.2">
      <c r="A32" s="566">
        <v>30</v>
      </c>
      <c r="B32" s="452"/>
      <c r="C32" s="452"/>
      <c r="D32" s="451"/>
      <c r="E32" s="451"/>
      <c r="F32" s="470"/>
      <c r="G32" s="452"/>
      <c r="H32" s="452"/>
      <c r="I32" s="469"/>
    </row>
    <row r="33" spans="1:9" ht="24" x14ac:dyDescent="0.2">
      <c r="A33" s="566">
        <v>31</v>
      </c>
      <c r="B33" s="500" t="s">
        <v>979</v>
      </c>
      <c r="C33" s="452"/>
      <c r="D33" s="451" t="s">
        <v>846</v>
      </c>
      <c r="E33" s="451" t="s">
        <v>745</v>
      </c>
      <c r="F33" s="470">
        <v>1</v>
      </c>
      <c r="G33" s="452" t="s">
        <v>12</v>
      </c>
      <c r="H33" s="452"/>
      <c r="I33" s="469">
        <f>F33*H33</f>
        <v>0</v>
      </c>
    </row>
    <row r="34" spans="1:9" ht="8.1" customHeight="1" x14ac:dyDescent="0.2">
      <c r="A34" s="566">
        <v>32</v>
      </c>
      <c r="B34" s="452"/>
      <c r="C34" s="452"/>
      <c r="D34" s="451"/>
      <c r="E34" s="451"/>
      <c r="F34" s="470"/>
      <c r="G34" s="452"/>
      <c r="H34" s="452"/>
      <c r="I34" s="469"/>
    </row>
    <row r="35" spans="1:9" ht="24" x14ac:dyDescent="0.2">
      <c r="A35" s="566">
        <v>33</v>
      </c>
      <c r="B35" s="500" t="s">
        <v>977</v>
      </c>
      <c r="C35" s="452"/>
      <c r="D35" s="451" t="s">
        <v>840</v>
      </c>
      <c r="E35" s="451" t="s">
        <v>745</v>
      </c>
      <c r="F35" s="470">
        <v>1</v>
      </c>
      <c r="G35" s="452" t="s">
        <v>12</v>
      </c>
      <c r="H35" s="452"/>
      <c r="I35" s="469">
        <f>F35*H35</f>
        <v>0</v>
      </c>
    </row>
    <row r="36" spans="1:9" x14ac:dyDescent="0.2">
      <c r="A36" s="566"/>
      <c r="B36" s="452"/>
      <c r="C36" s="452"/>
      <c r="D36" s="451"/>
      <c r="E36" s="451"/>
      <c r="F36" s="470"/>
      <c r="G36" s="452"/>
      <c r="H36" s="452"/>
      <c r="I36" s="469"/>
    </row>
    <row r="37" spans="1:9" ht="10.5" customHeight="1" x14ac:dyDescent="0.2">
      <c r="A37" s="566">
        <v>34</v>
      </c>
      <c r="B37" s="500" t="s">
        <v>976</v>
      </c>
      <c r="C37" s="452"/>
      <c r="D37" s="452" t="s">
        <v>1045</v>
      </c>
      <c r="E37" s="452" t="s">
        <v>745</v>
      </c>
      <c r="F37" s="470" t="s">
        <v>1044</v>
      </c>
      <c r="G37" s="452" t="s">
        <v>12</v>
      </c>
      <c r="H37" s="452"/>
      <c r="I37" s="469">
        <f>F37*H37</f>
        <v>0</v>
      </c>
    </row>
    <row r="38" spans="1:9" ht="10.5" customHeight="1" x14ac:dyDescent="0.2">
      <c r="A38" s="566"/>
      <c r="B38" s="452"/>
      <c r="C38" s="452"/>
      <c r="D38" s="450"/>
      <c r="E38" s="450"/>
      <c r="F38" s="470"/>
      <c r="G38" s="452"/>
      <c r="H38" s="452"/>
      <c r="I38" s="469"/>
    </row>
    <row r="39" spans="1:9" ht="36" x14ac:dyDescent="0.2">
      <c r="A39" s="566">
        <v>35</v>
      </c>
      <c r="B39" s="500" t="s">
        <v>975</v>
      </c>
      <c r="C39" s="452"/>
      <c r="D39" s="451" t="s">
        <v>1043</v>
      </c>
      <c r="E39" s="451" t="s">
        <v>745</v>
      </c>
      <c r="F39" s="470">
        <v>1</v>
      </c>
      <c r="G39" s="452" t="s">
        <v>12</v>
      </c>
      <c r="H39" s="452"/>
      <c r="I39" s="469">
        <f>F39*H39</f>
        <v>0</v>
      </c>
    </row>
    <row r="40" spans="1:9" ht="8.1" customHeight="1" x14ac:dyDescent="0.2">
      <c r="A40" s="566">
        <v>36</v>
      </c>
      <c r="B40" s="452"/>
      <c r="C40" s="452"/>
      <c r="D40" s="451"/>
      <c r="E40" s="451"/>
      <c r="F40" s="470"/>
      <c r="G40" s="452"/>
      <c r="H40" s="452"/>
      <c r="I40" s="469"/>
    </row>
    <row r="41" spans="1:9" ht="36" x14ac:dyDescent="0.2">
      <c r="A41" s="566">
        <v>37</v>
      </c>
      <c r="B41" s="500" t="s">
        <v>974</v>
      </c>
      <c r="C41" s="452"/>
      <c r="D41" s="451" t="s">
        <v>842</v>
      </c>
      <c r="E41" s="451" t="s">
        <v>745</v>
      </c>
      <c r="F41" s="470">
        <v>1</v>
      </c>
      <c r="G41" s="452" t="s">
        <v>12</v>
      </c>
      <c r="H41" s="452"/>
      <c r="I41" s="469">
        <f>F41*H41</f>
        <v>0</v>
      </c>
    </row>
    <row r="42" spans="1:9" ht="8.1" customHeight="1" x14ac:dyDescent="0.2">
      <c r="A42" s="566">
        <v>38</v>
      </c>
      <c r="B42" s="452"/>
      <c r="C42" s="452"/>
      <c r="D42" s="451"/>
      <c r="E42" s="451"/>
      <c r="F42" s="470"/>
      <c r="G42" s="452"/>
      <c r="H42" s="452"/>
      <c r="I42" s="469"/>
    </row>
    <row r="43" spans="1:9" ht="36" x14ac:dyDescent="0.2">
      <c r="A43" s="566">
        <v>39</v>
      </c>
      <c r="B43" s="500" t="s">
        <v>972</v>
      </c>
      <c r="C43" s="452"/>
      <c r="D43" s="451" t="s">
        <v>836</v>
      </c>
      <c r="E43" s="451" t="s">
        <v>745</v>
      </c>
      <c r="F43" s="470">
        <v>1</v>
      </c>
      <c r="G43" s="452" t="s">
        <v>12</v>
      </c>
      <c r="H43" s="452"/>
      <c r="I43" s="469">
        <f>F43*H43</f>
        <v>0</v>
      </c>
    </row>
    <row r="44" spans="1:9" ht="8.1" customHeight="1" x14ac:dyDescent="0.2">
      <c r="A44" s="566">
        <v>40</v>
      </c>
      <c r="B44" s="452"/>
      <c r="C44" s="452"/>
      <c r="D44" s="451"/>
      <c r="E44" s="451"/>
      <c r="F44" s="470"/>
      <c r="G44" s="452"/>
      <c r="H44" s="452"/>
      <c r="I44" s="469"/>
    </row>
    <row r="45" spans="1:9" ht="24" x14ac:dyDescent="0.2">
      <c r="A45" s="566">
        <v>41</v>
      </c>
      <c r="B45" s="500" t="s">
        <v>970</v>
      </c>
      <c r="C45" s="452"/>
      <c r="D45" s="451" t="s">
        <v>1042</v>
      </c>
      <c r="E45" s="451" t="s">
        <v>797</v>
      </c>
      <c r="F45" s="470">
        <v>1</v>
      </c>
      <c r="G45" s="452" t="s">
        <v>12</v>
      </c>
      <c r="H45" s="452"/>
      <c r="I45" s="469">
        <f>F45*H45</f>
        <v>0</v>
      </c>
    </row>
    <row r="46" spans="1:9" ht="8.1" customHeight="1" x14ac:dyDescent="0.2">
      <c r="A46" s="566">
        <v>42</v>
      </c>
      <c r="B46" s="452"/>
      <c r="C46" s="452"/>
      <c r="D46" s="451"/>
      <c r="E46" s="451"/>
      <c r="F46" s="470"/>
      <c r="G46" s="452"/>
      <c r="H46" s="452"/>
      <c r="I46" s="469"/>
    </row>
    <row r="47" spans="1:9" ht="36" x14ac:dyDescent="0.2">
      <c r="A47" s="566">
        <v>43</v>
      </c>
      <c r="B47" s="500" t="s">
        <v>969</v>
      </c>
      <c r="C47" s="452"/>
      <c r="D47" s="451" t="s">
        <v>1041</v>
      </c>
      <c r="E47" s="451" t="s">
        <v>797</v>
      </c>
      <c r="F47" s="470">
        <v>1</v>
      </c>
      <c r="G47" s="452" t="s">
        <v>12</v>
      </c>
      <c r="H47" s="452"/>
      <c r="I47" s="469">
        <f>F47*H47</f>
        <v>0</v>
      </c>
    </row>
    <row r="48" spans="1:9" ht="8.1" customHeight="1" x14ac:dyDescent="0.2">
      <c r="A48" s="566">
        <v>44</v>
      </c>
      <c r="B48" s="452"/>
      <c r="C48" s="452"/>
      <c r="D48" s="451"/>
      <c r="E48" s="451"/>
      <c r="F48" s="470"/>
      <c r="G48" s="452"/>
      <c r="H48" s="452"/>
      <c r="I48" s="469"/>
    </row>
    <row r="49" spans="1:9" ht="36" x14ac:dyDescent="0.2">
      <c r="A49" s="566">
        <v>45</v>
      </c>
      <c r="B49" s="500" t="s">
        <v>965</v>
      </c>
      <c r="C49" s="452"/>
      <c r="D49" s="569" t="s">
        <v>1040</v>
      </c>
      <c r="E49" s="451" t="s">
        <v>797</v>
      </c>
      <c r="F49" s="470">
        <v>1</v>
      </c>
      <c r="G49" s="452" t="s">
        <v>12</v>
      </c>
      <c r="H49" s="452"/>
      <c r="I49" s="469">
        <f>F49*H49</f>
        <v>0</v>
      </c>
    </row>
    <row r="50" spans="1:9" ht="8.1" customHeight="1" x14ac:dyDescent="0.2">
      <c r="A50" s="566">
        <v>46</v>
      </c>
      <c r="B50" s="452"/>
      <c r="C50" s="452"/>
      <c r="D50" s="451"/>
      <c r="E50" s="451"/>
      <c r="F50" s="470"/>
      <c r="G50" s="452"/>
      <c r="H50" s="452"/>
      <c r="I50" s="469"/>
    </row>
    <row r="51" spans="1:9" ht="24" x14ac:dyDescent="0.2">
      <c r="A51" s="566">
        <v>47</v>
      </c>
      <c r="B51" s="500" t="s">
        <v>963</v>
      </c>
      <c r="C51" s="452"/>
      <c r="D51" s="569" t="s">
        <v>1039</v>
      </c>
      <c r="E51" s="451" t="s">
        <v>797</v>
      </c>
      <c r="F51" s="470">
        <v>1</v>
      </c>
      <c r="G51" s="452" t="s">
        <v>12</v>
      </c>
      <c r="H51" s="452"/>
      <c r="I51" s="469">
        <f>F51*H51</f>
        <v>0</v>
      </c>
    </row>
    <row r="52" spans="1:9" ht="8.1" customHeight="1" x14ac:dyDescent="0.2">
      <c r="A52" s="566">
        <v>48</v>
      </c>
      <c r="B52" s="452"/>
      <c r="C52" s="452"/>
      <c r="D52" s="451"/>
      <c r="E52" s="451"/>
      <c r="F52" s="470"/>
      <c r="G52" s="452"/>
      <c r="H52" s="452"/>
      <c r="I52" s="469"/>
    </row>
    <row r="53" spans="1:9" ht="24" x14ac:dyDescent="0.2">
      <c r="A53" s="566">
        <v>49</v>
      </c>
      <c r="B53" s="500" t="s">
        <v>960</v>
      </c>
      <c r="C53" s="452"/>
      <c r="D53" s="567" t="s">
        <v>1038</v>
      </c>
      <c r="E53" s="451" t="s">
        <v>797</v>
      </c>
      <c r="F53" s="470">
        <v>1</v>
      </c>
      <c r="G53" s="452" t="s">
        <v>12</v>
      </c>
      <c r="H53" s="452"/>
      <c r="I53" s="469">
        <f>F53*H53</f>
        <v>0</v>
      </c>
    </row>
    <row r="54" spans="1:9" ht="8.1" customHeight="1" x14ac:dyDescent="0.2">
      <c r="A54" s="566">
        <v>50</v>
      </c>
      <c r="B54" s="452"/>
      <c r="C54" s="452"/>
      <c r="D54" s="451"/>
      <c r="E54" s="451"/>
      <c r="F54" s="470"/>
      <c r="G54" s="452"/>
      <c r="H54" s="452"/>
      <c r="I54" s="469"/>
    </row>
    <row r="55" spans="1:9" ht="36" x14ac:dyDescent="0.2">
      <c r="A55" s="566">
        <v>51</v>
      </c>
      <c r="B55" s="500" t="s">
        <v>958</v>
      </c>
      <c r="C55" s="452"/>
      <c r="D55" s="451" t="s">
        <v>1037</v>
      </c>
      <c r="E55" s="451" t="s">
        <v>956</v>
      </c>
      <c r="F55" s="470">
        <v>3</v>
      </c>
      <c r="G55" s="452" t="s">
        <v>732</v>
      </c>
      <c r="H55" s="452"/>
      <c r="I55" s="469">
        <f>F55*H55</f>
        <v>0</v>
      </c>
    </row>
    <row r="56" spans="1:9" ht="8.1" customHeight="1" x14ac:dyDescent="0.2">
      <c r="A56" s="566">
        <v>52</v>
      </c>
      <c r="B56" s="452"/>
      <c r="C56" s="452"/>
      <c r="D56" s="451"/>
      <c r="E56" s="451"/>
      <c r="F56" s="470"/>
      <c r="G56" s="452"/>
      <c r="H56" s="452"/>
      <c r="I56" s="469"/>
    </row>
    <row r="57" spans="1:9" ht="48" x14ac:dyDescent="0.2">
      <c r="A57" s="566">
        <v>53</v>
      </c>
      <c r="B57" s="500" t="s">
        <v>955</v>
      </c>
      <c r="C57" s="452"/>
      <c r="D57" s="451" t="s">
        <v>957</v>
      </c>
      <c r="E57" s="451" t="s">
        <v>956</v>
      </c>
      <c r="F57" s="470">
        <v>1</v>
      </c>
      <c r="G57" s="452" t="s">
        <v>12</v>
      </c>
      <c r="H57" s="452"/>
      <c r="I57" s="469">
        <f>F57*H57</f>
        <v>0</v>
      </c>
    </row>
    <row r="58" spans="1:9" ht="8.1" customHeight="1" x14ac:dyDescent="0.2">
      <c r="A58" s="566">
        <v>54</v>
      </c>
      <c r="B58" s="452"/>
      <c r="C58" s="452"/>
      <c r="D58" s="451"/>
      <c r="E58" s="451"/>
      <c r="F58" s="470"/>
      <c r="G58" s="452"/>
      <c r="H58" s="452"/>
      <c r="I58" s="469"/>
    </row>
    <row r="59" spans="1:9" ht="24" x14ac:dyDescent="0.2">
      <c r="A59" s="566">
        <v>55</v>
      </c>
      <c r="B59" s="500" t="s">
        <v>953</v>
      </c>
      <c r="C59" s="452"/>
      <c r="D59" s="451" t="s">
        <v>954</v>
      </c>
      <c r="E59" s="451" t="s">
        <v>797</v>
      </c>
      <c r="F59" s="470">
        <v>1</v>
      </c>
      <c r="G59" s="452" t="s">
        <v>12</v>
      </c>
      <c r="H59" s="452"/>
      <c r="I59" s="469">
        <f>F59*H59</f>
        <v>0</v>
      </c>
    </row>
    <row r="60" spans="1:9" ht="8.1" customHeight="1" x14ac:dyDescent="0.2">
      <c r="A60" s="566">
        <v>56</v>
      </c>
      <c r="B60" s="452"/>
      <c r="C60" s="452"/>
      <c r="D60" s="451"/>
      <c r="E60" s="451"/>
      <c r="F60" s="470"/>
      <c r="G60" s="452"/>
      <c r="H60" s="452"/>
      <c r="I60" s="469"/>
    </row>
    <row r="61" spans="1:9" ht="24" x14ac:dyDescent="0.2">
      <c r="A61" s="566">
        <v>57</v>
      </c>
      <c r="B61" s="500" t="s">
        <v>951</v>
      </c>
      <c r="C61" s="452"/>
      <c r="D61" s="451" t="s">
        <v>952</v>
      </c>
      <c r="E61" s="451" t="s">
        <v>797</v>
      </c>
      <c r="F61" s="470">
        <v>1</v>
      </c>
      <c r="G61" s="452" t="s">
        <v>12</v>
      </c>
      <c r="H61" s="452"/>
      <c r="I61" s="469">
        <f>F61*H61</f>
        <v>0</v>
      </c>
    </row>
    <row r="62" spans="1:9" ht="8.1" customHeight="1" x14ac:dyDescent="0.2">
      <c r="A62" s="566">
        <v>58</v>
      </c>
      <c r="B62" s="452"/>
      <c r="C62" s="452"/>
      <c r="D62" s="451"/>
      <c r="E62" s="451"/>
      <c r="F62" s="470"/>
      <c r="G62" s="452"/>
      <c r="H62" s="452"/>
      <c r="I62" s="469"/>
    </row>
    <row r="63" spans="1:9" ht="24" x14ac:dyDescent="0.2">
      <c r="A63" s="566">
        <v>59</v>
      </c>
      <c r="B63" s="500" t="s">
        <v>950</v>
      </c>
      <c r="C63" s="452"/>
      <c r="D63" s="451" t="s">
        <v>933</v>
      </c>
      <c r="E63" s="451" t="s">
        <v>797</v>
      </c>
      <c r="F63" s="470">
        <v>4</v>
      </c>
      <c r="G63" s="452" t="s">
        <v>732</v>
      </c>
      <c r="H63" s="452"/>
      <c r="I63" s="469">
        <f>F63*H63</f>
        <v>0</v>
      </c>
    </row>
    <row r="64" spans="1:9" ht="8.1" customHeight="1" x14ac:dyDescent="0.2">
      <c r="A64" s="566">
        <v>60</v>
      </c>
      <c r="B64" s="500"/>
      <c r="C64" s="452"/>
      <c r="D64" s="451"/>
      <c r="E64" s="451"/>
      <c r="F64" s="470"/>
      <c r="G64" s="452"/>
      <c r="H64" s="452"/>
      <c r="I64" s="469"/>
    </row>
    <row r="65" spans="1:9" ht="48" x14ac:dyDescent="0.2">
      <c r="A65" s="566">
        <v>61</v>
      </c>
      <c r="B65" s="500" t="s">
        <v>946</v>
      </c>
      <c r="C65" s="452"/>
      <c r="D65" s="567" t="s">
        <v>1036</v>
      </c>
      <c r="E65" s="451" t="s">
        <v>948</v>
      </c>
      <c r="F65" s="470">
        <v>1</v>
      </c>
      <c r="G65" s="452" t="s">
        <v>12</v>
      </c>
      <c r="H65" s="452"/>
      <c r="I65" s="469">
        <f>F65*H65</f>
        <v>0</v>
      </c>
    </row>
    <row r="66" spans="1:9" x14ac:dyDescent="0.2">
      <c r="A66" s="566"/>
      <c r="B66" s="452"/>
      <c r="C66" s="452"/>
      <c r="D66" s="567"/>
      <c r="E66" s="451"/>
      <c r="F66" s="470"/>
      <c r="G66" s="452"/>
      <c r="H66" s="452"/>
      <c r="I66" s="469"/>
    </row>
    <row r="67" spans="1:9" ht="24" x14ac:dyDescent="0.2">
      <c r="A67" s="566">
        <v>62</v>
      </c>
      <c r="B67" s="500" t="s">
        <v>944</v>
      </c>
      <c r="C67" s="497"/>
      <c r="D67" s="507" t="s">
        <v>1035</v>
      </c>
      <c r="E67" s="451" t="s">
        <v>948</v>
      </c>
      <c r="F67" s="470">
        <v>1</v>
      </c>
      <c r="G67" s="452" t="s">
        <v>12</v>
      </c>
      <c r="H67" s="452"/>
      <c r="I67" s="469">
        <f>F67*H67</f>
        <v>0</v>
      </c>
    </row>
    <row r="68" spans="1:9" ht="8.1" customHeight="1" x14ac:dyDescent="0.2">
      <c r="A68" s="566">
        <v>63</v>
      </c>
      <c r="B68" s="452"/>
      <c r="C68" s="452"/>
      <c r="D68" s="451"/>
      <c r="E68" s="451"/>
      <c r="F68" s="470"/>
      <c r="G68" s="452"/>
      <c r="H68" s="452"/>
      <c r="I68" s="469"/>
    </row>
    <row r="69" spans="1:9" ht="24" x14ac:dyDescent="0.2">
      <c r="A69" s="566">
        <v>64</v>
      </c>
      <c r="B69" s="500" t="s">
        <v>942</v>
      </c>
      <c r="C69" s="452"/>
      <c r="D69" s="451" t="s">
        <v>945</v>
      </c>
      <c r="E69" s="451" t="s">
        <v>797</v>
      </c>
      <c r="F69" s="470">
        <v>1</v>
      </c>
      <c r="G69" s="452" t="s">
        <v>12</v>
      </c>
      <c r="H69" s="452"/>
      <c r="I69" s="469">
        <f>F69*H69</f>
        <v>0</v>
      </c>
    </row>
    <row r="70" spans="1:9" ht="8.1" customHeight="1" x14ac:dyDescent="0.2">
      <c r="A70" s="566">
        <v>65</v>
      </c>
      <c r="B70" s="452"/>
      <c r="C70" s="452"/>
      <c r="D70" s="451"/>
      <c r="E70" s="451"/>
      <c r="F70" s="470"/>
      <c r="G70" s="452"/>
      <c r="H70" s="452"/>
      <c r="I70" s="469"/>
    </row>
    <row r="71" spans="1:9" ht="24" x14ac:dyDescent="0.2">
      <c r="A71" s="566">
        <v>66</v>
      </c>
      <c r="B71" s="500" t="s">
        <v>940</v>
      </c>
      <c r="C71" s="452"/>
      <c r="D71" s="451" t="s">
        <v>929</v>
      </c>
      <c r="E71" s="451" t="s">
        <v>797</v>
      </c>
      <c r="F71" s="470">
        <v>2</v>
      </c>
      <c r="G71" s="452" t="s">
        <v>655</v>
      </c>
      <c r="H71" s="452"/>
      <c r="I71" s="469">
        <f>F71*H71</f>
        <v>0</v>
      </c>
    </row>
    <row r="72" spans="1:9" ht="8.1" customHeight="1" x14ac:dyDescent="0.2">
      <c r="A72" s="566">
        <v>67</v>
      </c>
      <c r="B72" s="452"/>
      <c r="C72" s="452"/>
      <c r="D72" s="451"/>
      <c r="E72" s="451"/>
      <c r="F72" s="470"/>
      <c r="G72" s="452"/>
      <c r="H72" s="452"/>
      <c r="I72" s="469"/>
    </row>
    <row r="73" spans="1:9" ht="24" x14ac:dyDescent="0.2">
      <c r="A73" s="566">
        <v>68</v>
      </c>
      <c r="B73" s="500" t="s">
        <v>938</v>
      </c>
      <c r="C73" s="452"/>
      <c r="D73" s="451" t="s">
        <v>939</v>
      </c>
      <c r="E73" s="451" t="s">
        <v>797</v>
      </c>
      <c r="F73" s="470">
        <v>1</v>
      </c>
      <c r="G73" s="452" t="s">
        <v>12</v>
      </c>
      <c r="H73" s="452"/>
      <c r="I73" s="469">
        <f>F73*H73</f>
        <v>0</v>
      </c>
    </row>
    <row r="74" spans="1:9" ht="8.1" customHeight="1" x14ac:dyDescent="0.2">
      <c r="A74" s="566">
        <v>69</v>
      </c>
      <c r="B74" s="452"/>
      <c r="C74" s="452"/>
      <c r="D74" s="451"/>
      <c r="E74" s="451"/>
      <c r="F74" s="470"/>
      <c r="G74" s="452"/>
      <c r="H74" s="452"/>
      <c r="I74" s="469"/>
    </row>
    <row r="75" spans="1:9" ht="24" x14ac:dyDescent="0.2">
      <c r="A75" s="566">
        <v>70</v>
      </c>
      <c r="B75" s="500" t="s">
        <v>936</v>
      </c>
      <c r="C75" s="452"/>
      <c r="D75" s="451" t="s">
        <v>1034</v>
      </c>
      <c r="E75" s="451" t="s">
        <v>827</v>
      </c>
      <c r="F75" s="470">
        <v>2</v>
      </c>
      <c r="G75" s="452" t="s">
        <v>655</v>
      </c>
      <c r="H75" s="452"/>
      <c r="I75" s="469">
        <f>F75*H75</f>
        <v>0</v>
      </c>
    </row>
    <row r="76" spans="1:9" ht="8.1" customHeight="1" x14ac:dyDescent="0.2">
      <c r="A76" s="566">
        <v>71</v>
      </c>
      <c r="B76" s="452"/>
      <c r="C76" s="452"/>
      <c r="D76" s="451"/>
      <c r="E76" s="451"/>
      <c r="F76" s="470"/>
      <c r="G76" s="452"/>
      <c r="H76" s="452"/>
      <c r="I76" s="469"/>
    </row>
    <row r="77" spans="1:9" ht="24" x14ac:dyDescent="0.2">
      <c r="A77" s="566">
        <v>72</v>
      </c>
      <c r="B77" s="500" t="s">
        <v>934</v>
      </c>
      <c r="C77" s="452"/>
      <c r="D77" s="451" t="s">
        <v>832</v>
      </c>
      <c r="E77" s="451" t="s">
        <v>797</v>
      </c>
      <c r="F77" s="470">
        <v>1</v>
      </c>
      <c r="G77" s="452" t="s">
        <v>12</v>
      </c>
      <c r="H77" s="452"/>
      <c r="I77" s="469">
        <f>F77*H77</f>
        <v>0</v>
      </c>
    </row>
    <row r="78" spans="1:9" ht="8.1" customHeight="1" x14ac:dyDescent="0.2">
      <c r="A78" s="566">
        <v>73</v>
      </c>
      <c r="B78" s="452"/>
      <c r="C78" s="452"/>
      <c r="D78" s="451"/>
      <c r="E78" s="451"/>
      <c r="F78" s="470"/>
      <c r="G78" s="452"/>
      <c r="H78" s="452"/>
      <c r="I78" s="469"/>
    </row>
    <row r="79" spans="1:9" ht="24" x14ac:dyDescent="0.2">
      <c r="A79" s="566">
        <v>74</v>
      </c>
      <c r="B79" s="500" t="s">
        <v>932</v>
      </c>
      <c r="C79" s="452"/>
      <c r="D79" s="451" t="s">
        <v>1033</v>
      </c>
      <c r="E79" s="451" t="s">
        <v>827</v>
      </c>
      <c r="F79" s="470">
        <v>1</v>
      </c>
      <c r="G79" s="452" t="s">
        <v>12</v>
      </c>
      <c r="H79" s="452"/>
      <c r="I79" s="469">
        <f>F79*H79</f>
        <v>0</v>
      </c>
    </row>
    <row r="80" spans="1:9" ht="8.1" customHeight="1" x14ac:dyDescent="0.2">
      <c r="A80" s="566">
        <v>75</v>
      </c>
      <c r="B80" s="452"/>
      <c r="C80" s="452"/>
      <c r="D80" s="451"/>
      <c r="E80" s="451"/>
      <c r="F80" s="470"/>
      <c r="G80" s="452"/>
      <c r="H80" s="452"/>
      <c r="I80" s="469"/>
    </row>
    <row r="81" spans="1:9" ht="24" x14ac:dyDescent="0.2">
      <c r="A81" s="566">
        <v>76</v>
      </c>
      <c r="B81" s="500" t="s">
        <v>930</v>
      </c>
      <c r="C81" s="452"/>
      <c r="D81" s="451" t="s">
        <v>825</v>
      </c>
      <c r="E81" s="451" t="s">
        <v>797</v>
      </c>
      <c r="F81" s="470">
        <v>1</v>
      </c>
      <c r="G81" s="452" t="s">
        <v>12</v>
      </c>
      <c r="H81" s="452"/>
      <c r="I81" s="469">
        <f>F81*H81</f>
        <v>0</v>
      </c>
    </row>
    <row r="82" spans="1:9" ht="8.1" customHeight="1" x14ac:dyDescent="0.2">
      <c r="A82" s="566">
        <v>77</v>
      </c>
      <c r="B82" s="452"/>
      <c r="C82" s="452"/>
      <c r="D82" s="451"/>
      <c r="E82" s="451"/>
      <c r="F82" s="470"/>
      <c r="G82" s="452"/>
      <c r="H82" s="452"/>
      <c r="I82" s="469"/>
    </row>
    <row r="83" spans="1:9" ht="24" x14ac:dyDescent="0.2">
      <c r="A83" s="566">
        <v>80</v>
      </c>
      <c r="B83" s="500" t="s">
        <v>928</v>
      </c>
      <c r="C83" s="452"/>
      <c r="D83" s="451" t="s">
        <v>1032</v>
      </c>
      <c r="E83" s="451" t="s">
        <v>822</v>
      </c>
      <c r="F83" s="470">
        <v>1</v>
      </c>
      <c r="G83" s="452" t="s">
        <v>12</v>
      </c>
      <c r="H83" s="452"/>
      <c r="I83" s="469">
        <f>F83*H83</f>
        <v>0</v>
      </c>
    </row>
    <row r="84" spans="1:9" ht="8.1" customHeight="1" x14ac:dyDescent="0.2">
      <c r="A84" s="566">
        <v>81</v>
      </c>
      <c r="B84" s="452"/>
      <c r="C84" s="452"/>
      <c r="D84" s="451"/>
      <c r="E84" s="451"/>
      <c r="F84" s="470"/>
      <c r="G84" s="452"/>
      <c r="H84" s="452"/>
      <c r="I84" s="469"/>
    </row>
    <row r="85" spans="1:9" ht="36" x14ac:dyDescent="0.2">
      <c r="A85" s="566">
        <v>82</v>
      </c>
      <c r="B85" s="500" t="s">
        <v>927</v>
      </c>
      <c r="C85" s="452"/>
      <c r="D85" s="451" t="s">
        <v>1031</v>
      </c>
      <c r="E85" s="451" t="s">
        <v>819</v>
      </c>
      <c r="F85" s="470">
        <v>1</v>
      </c>
      <c r="G85" s="452" t="s">
        <v>12</v>
      </c>
      <c r="H85" s="452"/>
      <c r="I85" s="469">
        <f>F85*H85</f>
        <v>0</v>
      </c>
    </row>
    <row r="86" spans="1:9" ht="8.1" customHeight="1" x14ac:dyDescent="0.2">
      <c r="A86" s="566">
        <v>83</v>
      </c>
      <c r="B86" s="452"/>
      <c r="C86" s="452"/>
      <c r="D86" s="451"/>
      <c r="E86" s="451"/>
      <c r="F86" s="470"/>
      <c r="G86" s="452"/>
      <c r="H86" s="452"/>
      <c r="I86" s="469"/>
    </row>
    <row r="87" spans="1:9" s="503" customFormat="1" ht="24" x14ac:dyDescent="0.2">
      <c r="A87" s="577">
        <v>86</v>
      </c>
      <c r="B87" s="509" t="s">
        <v>924</v>
      </c>
      <c r="C87" s="449"/>
      <c r="D87" s="450" t="s">
        <v>817</v>
      </c>
      <c r="E87" s="450" t="s">
        <v>816</v>
      </c>
      <c r="F87" s="454">
        <v>1</v>
      </c>
      <c r="G87" s="449" t="s">
        <v>631</v>
      </c>
      <c r="H87" s="449"/>
      <c r="I87" s="448">
        <f>F87*H87</f>
        <v>0</v>
      </c>
    </row>
    <row r="88" spans="1:9" s="503" customFormat="1" ht="24" x14ac:dyDescent="0.2">
      <c r="A88" s="577">
        <v>87</v>
      </c>
      <c r="B88" s="509"/>
      <c r="C88" s="508"/>
      <c r="D88" s="507" t="s">
        <v>1030</v>
      </c>
      <c r="E88" s="578"/>
      <c r="F88" s="454"/>
      <c r="G88" s="449"/>
      <c r="H88" s="449"/>
      <c r="I88" s="448"/>
    </row>
    <row r="89" spans="1:9" s="503" customFormat="1" x14ac:dyDescent="0.2">
      <c r="A89" s="577">
        <v>88</v>
      </c>
      <c r="B89" s="509"/>
      <c r="C89" s="508"/>
      <c r="D89" s="507" t="s">
        <v>814</v>
      </c>
      <c r="E89" s="578"/>
      <c r="F89" s="454"/>
      <c r="G89" s="449"/>
      <c r="H89" s="449"/>
      <c r="I89" s="448"/>
    </row>
    <row r="90" spans="1:9" s="503" customFormat="1" ht="24" x14ac:dyDescent="0.2">
      <c r="A90" s="577">
        <v>89</v>
      </c>
      <c r="B90" s="509"/>
      <c r="C90" s="508"/>
      <c r="D90" s="507" t="s">
        <v>1029</v>
      </c>
      <c r="E90" s="578"/>
      <c r="F90" s="454"/>
      <c r="G90" s="449"/>
      <c r="H90" s="449"/>
      <c r="I90" s="448"/>
    </row>
    <row r="91" spans="1:9" s="503" customFormat="1" x14ac:dyDescent="0.2">
      <c r="A91" s="577">
        <v>90</v>
      </c>
      <c r="B91" s="509"/>
      <c r="C91" s="508"/>
      <c r="D91" s="507" t="s">
        <v>1028</v>
      </c>
      <c r="E91" s="578"/>
      <c r="F91" s="454"/>
      <c r="G91" s="449"/>
      <c r="H91" s="449"/>
      <c r="I91" s="448"/>
    </row>
    <row r="92" spans="1:9" s="503" customFormat="1" ht="24" x14ac:dyDescent="0.2">
      <c r="A92" s="577">
        <v>91</v>
      </c>
      <c r="B92" s="509"/>
      <c r="C92" s="508"/>
      <c r="D92" s="507" t="s">
        <v>1027</v>
      </c>
      <c r="E92" s="578"/>
      <c r="F92" s="454"/>
      <c r="G92" s="449"/>
      <c r="H92" s="449"/>
      <c r="I92" s="448"/>
    </row>
    <row r="93" spans="1:9" s="503" customFormat="1" ht="24" x14ac:dyDescent="0.2">
      <c r="A93" s="577">
        <v>91</v>
      </c>
      <c r="B93" s="509"/>
      <c r="C93" s="508"/>
      <c r="D93" s="507" t="s">
        <v>1026</v>
      </c>
      <c r="E93" s="578"/>
      <c r="F93" s="454"/>
      <c r="G93" s="449"/>
      <c r="H93" s="449"/>
      <c r="I93" s="448"/>
    </row>
    <row r="94" spans="1:9" s="503" customFormat="1" x14ac:dyDescent="0.2">
      <c r="A94" s="577">
        <v>92</v>
      </c>
      <c r="B94" s="509"/>
      <c r="C94" s="508"/>
      <c r="D94" s="507" t="s">
        <v>1025</v>
      </c>
      <c r="E94" s="506"/>
      <c r="F94" s="454"/>
      <c r="G94" s="449"/>
      <c r="H94" s="449"/>
      <c r="I94" s="448"/>
    </row>
    <row r="95" spans="1:9" s="503" customFormat="1" x14ac:dyDescent="0.2">
      <c r="A95" s="577">
        <v>93</v>
      </c>
      <c r="B95" s="509"/>
      <c r="C95" s="508"/>
      <c r="D95" s="507" t="s">
        <v>1024</v>
      </c>
      <c r="E95" s="506"/>
      <c r="F95" s="454"/>
      <c r="G95" s="449"/>
      <c r="H95" s="449"/>
      <c r="I95" s="448"/>
    </row>
    <row r="96" spans="1:9" s="503" customFormat="1" x14ac:dyDescent="0.2">
      <c r="A96" s="577">
        <v>94</v>
      </c>
      <c r="B96" s="509"/>
      <c r="C96" s="508"/>
      <c r="D96" s="507" t="s">
        <v>808</v>
      </c>
      <c r="E96" s="506"/>
      <c r="F96" s="454"/>
      <c r="G96" s="449"/>
      <c r="H96" s="449"/>
      <c r="I96" s="448"/>
    </row>
    <row r="97" spans="1:9" s="503" customFormat="1" ht="8.1" customHeight="1" x14ac:dyDescent="0.2">
      <c r="A97" s="577">
        <v>95</v>
      </c>
      <c r="B97" s="449"/>
      <c r="C97" s="449"/>
      <c r="D97" s="450"/>
      <c r="E97" s="450"/>
      <c r="F97" s="454"/>
      <c r="G97" s="449"/>
      <c r="H97" s="449"/>
      <c r="I97" s="448"/>
    </row>
    <row r="98" spans="1:9" s="503" customFormat="1" ht="36" x14ac:dyDescent="0.2">
      <c r="A98" s="577">
        <v>96</v>
      </c>
      <c r="B98" s="509" t="s">
        <v>920</v>
      </c>
      <c r="C98" s="449"/>
      <c r="D98" s="450" t="s">
        <v>806</v>
      </c>
      <c r="E98" s="450" t="s">
        <v>805</v>
      </c>
      <c r="F98" s="454">
        <v>6</v>
      </c>
      <c r="G98" s="449" t="s">
        <v>652</v>
      </c>
      <c r="H98" s="449"/>
      <c r="I98" s="448">
        <f>F98*H98</f>
        <v>0</v>
      </c>
    </row>
    <row r="99" spans="1:9" ht="8.1" customHeight="1" x14ac:dyDescent="0.2">
      <c r="A99" s="566">
        <v>97</v>
      </c>
      <c r="B99" s="452"/>
      <c r="C99" s="452"/>
      <c r="D99" s="451"/>
      <c r="E99" s="451"/>
      <c r="F99" s="470"/>
      <c r="G99" s="452"/>
      <c r="H99" s="452"/>
      <c r="I99" s="469"/>
    </row>
    <row r="100" spans="1:9" ht="36" x14ac:dyDescent="0.2">
      <c r="A100" s="566">
        <v>98</v>
      </c>
      <c r="B100" s="500" t="s">
        <v>917</v>
      </c>
      <c r="C100" s="452"/>
      <c r="D100" s="451" t="s">
        <v>926</v>
      </c>
      <c r="E100" s="451" t="s">
        <v>797</v>
      </c>
      <c r="F100" s="470">
        <v>1</v>
      </c>
      <c r="G100" s="452" t="s">
        <v>12</v>
      </c>
      <c r="H100" s="452"/>
      <c r="I100" s="469">
        <f>F100*H100</f>
        <v>0</v>
      </c>
    </row>
    <row r="101" spans="1:9" x14ac:dyDescent="0.2">
      <c r="A101" s="566">
        <v>99</v>
      </c>
      <c r="B101" s="500"/>
      <c r="C101" s="497"/>
      <c r="D101" s="496" t="s">
        <v>888</v>
      </c>
      <c r="E101" s="495"/>
      <c r="F101" s="470"/>
      <c r="G101" s="452"/>
      <c r="H101" s="452"/>
      <c r="I101" s="469"/>
    </row>
    <row r="102" spans="1:9" x14ac:dyDescent="0.2">
      <c r="A102" s="566">
        <v>100</v>
      </c>
      <c r="B102" s="500"/>
      <c r="C102" s="497"/>
      <c r="D102" s="496" t="s">
        <v>925</v>
      </c>
      <c r="E102" s="495"/>
      <c r="F102" s="470"/>
      <c r="G102" s="452"/>
      <c r="H102" s="452"/>
      <c r="I102" s="469"/>
    </row>
    <row r="103" spans="1:9" x14ac:dyDescent="0.2">
      <c r="A103" s="566">
        <v>101</v>
      </c>
      <c r="B103" s="500"/>
      <c r="C103" s="497"/>
      <c r="D103" s="496" t="s">
        <v>914</v>
      </c>
      <c r="E103" s="495"/>
      <c r="F103" s="470"/>
      <c r="G103" s="452"/>
      <c r="H103" s="452"/>
      <c r="I103" s="469"/>
    </row>
    <row r="104" spans="1:9" x14ac:dyDescent="0.2">
      <c r="A104" s="566">
        <v>102</v>
      </c>
      <c r="B104" s="500"/>
      <c r="C104" s="497"/>
      <c r="D104" s="496" t="s">
        <v>913</v>
      </c>
      <c r="E104" s="495"/>
      <c r="F104" s="470"/>
      <c r="G104" s="452"/>
      <c r="H104" s="452"/>
      <c r="I104" s="469"/>
    </row>
    <row r="105" spans="1:9" ht="8.1" customHeight="1" x14ac:dyDescent="0.2">
      <c r="A105" s="566">
        <v>103</v>
      </c>
      <c r="B105" s="452"/>
      <c r="C105" s="452"/>
      <c r="D105" s="451"/>
      <c r="E105" s="451"/>
      <c r="F105" s="470"/>
      <c r="G105" s="452"/>
      <c r="H105" s="452"/>
      <c r="I105" s="469"/>
    </row>
    <row r="106" spans="1:9" ht="36" x14ac:dyDescent="0.2">
      <c r="A106" s="566">
        <v>108</v>
      </c>
      <c r="B106" s="500" t="s">
        <v>912</v>
      </c>
      <c r="C106" s="452"/>
      <c r="D106" s="450" t="s">
        <v>793</v>
      </c>
      <c r="E106" s="450" t="s">
        <v>792</v>
      </c>
      <c r="F106" s="454">
        <v>1</v>
      </c>
      <c r="G106" s="449" t="s">
        <v>732</v>
      </c>
      <c r="H106" s="449"/>
      <c r="I106" s="448">
        <f>F106*H106</f>
        <v>0</v>
      </c>
    </row>
    <row r="107" spans="1:9" ht="8.1" customHeight="1" x14ac:dyDescent="0.2">
      <c r="A107" s="566">
        <v>109</v>
      </c>
      <c r="B107" s="452"/>
      <c r="C107" s="452"/>
      <c r="D107" s="450"/>
      <c r="E107" s="450"/>
      <c r="F107" s="454"/>
      <c r="G107" s="449"/>
      <c r="H107" s="449"/>
      <c r="I107" s="448"/>
    </row>
    <row r="108" spans="1:9" x14ac:dyDescent="0.2">
      <c r="A108" s="566">
        <v>112</v>
      </c>
      <c r="B108" s="500" t="s">
        <v>910</v>
      </c>
      <c r="C108" s="452"/>
      <c r="D108" s="576" t="s">
        <v>1023</v>
      </c>
      <c r="E108" s="450" t="s">
        <v>797</v>
      </c>
      <c r="F108" s="454">
        <v>1</v>
      </c>
      <c r="G108" s="449" t="s">
        <v>12</v>
      </c>
      <c r="H108" s="449"/>
      <c r="I108" s="448">
        <f>F108*H108</f>
        <v>0</v>
      </c>
    </row>
    <row r="109" spans="1:9" ht="8.1" customHeight="1" x14ac:dyDescent="0.2">
      <c r="A109" s="566">
        <v>113</v>
      </c>
      <c r="B109" s="452"/>
      <c r="C109" s="452"/>
      <c r="D109" s="451"/>
      <c r="E109" s="451"/>
      <c r="F109" s="470"/>
      <c r="G109" s="452"/>
      <c r="H109" s="452"/>
      <c r="I109" s="469"/>
    </row>
    <row r="110" spans="1:9" ht="24" x14ac:dyDescent="0.2">
      <c r="A110" s="566">
        <v>114</v>
      </c>
      <c r="B110" s="500" t="s">
        <v>908</v>
      </c>
      <c r="C110" s="452"/>
      <c r="D110" s="451" t="s">
        <v>878</v>
      </c>
      <c r="E110" s="451" t="s">
        <v>797</v>
      </c>
      <c r="F110" s="470">
        <v>1</v>
      </c>
      <c r="G110" s="452" t="s">
        <v>12</v>
      </c>
      <c r="H110" s="452"/>
      <c r="I110" s="469">
        <f>F110*H110</f>
        <v>0</v>
      </c>
    </row>
    <row r="111" spans="1:9" ht="8.1" customHeight="1" x14ac:dyDescent="0.2">
      <c r="A111" s="566">
        <v>115</v>
      </c>
      <c r="B111" s="452"/>
      <c r="C111" s="452"/>
      <c r="D111" s="451"/>
      <c r="E111" s="451"/>
      <c r="F111" s="470"/>
      <c r="G111" s="452"/>
      <c r="H111" s="452"/>
      <c r="I111" s="469"/>
    </row>
    <row r="112" spans="1:9" ht="24" x14ac:dyDescent="0.2">
      <c r="A112" s="566">
        <v>116</v>
      </c>
      <c r="B112" s="500" t="s">
        <v>904</v>
      </c>
      <c r="C112" s="452"/>
      <c r="D112" s="451" t="s">
        <v>875</v>
      </c>
      <c r="E112" s="451" t="s">
        <v>797</v>
      </c>
      <c r="F112" s="470">
        <v>3</v>
      </c>
      <c r="G112" s="452" t="s">
        <v>732</v>
      </c>
      <c r="H112" s="452"/>
      <c r="I112" s="469">
        <f>F112*H112</f>
        <v>0</v>
      </c>
    </row>
    <row r="113" spans="1:9" ht="8.1" customHeight="1" x14ac:dyDescent="0.2">
      <c r="A113" s="566">
        <v>117</v>
      </c>
      <c r="B113" s="452"/>
      <c r="C113" s="452"/>
      <c r="D113" s="451"/>
      <c r="E113" s="451"/>
      <c r="F113" s="470"/>
      <c r="G113" s="452"/>
      <c r="H113" s="452"/>
      <c r="I113" s="469"/>
    </row>
    <row r="114" spans="1:9" ht="24" x14ac:dyDescent="0.2">
      <c r="A114" s="566">
        <v>118</v>
      </c>
      <c r="B114" s="500" t="s">
        <v>900</v>
      </c>
      <c r="C114" s="452"/>
      <c r="D114" s="451" t="s">
        <v>1022</v>
      </c>
      <c r="E114" s="451"/>
      <c r="F114" s="470">
        <v>5</v>
      </c>
      <c r="G114" s="452" t="s">
        <v>631</v>
      </c>
      <c r="H114" s="452"/>
      <c r="I114" s="469">
        <f>F114*H114</f>
        <v>0</v>
      </c>
    </row>
    <row r="115" spans="1:9" ht="8.1" customHeight="1" x14ac:dyDescent="0.2">
      <c r="A115" s="566">
        <v>119</v>
      </c>
      <c r="B115" s="452"/>
      <c r="C115" s="452"/>
      <c r="D115" s="451"/>
      <c r="E115" s="451"/>
      <c r="F115" s="470"/>
      <c r="G115" s="452"/>
      <c r="H115" s="452"/>
      <c r="I115" s="469"/>
    </row>
    <row r="116" spans="1:9" ht="36" x14ac:dyDescent="0.2">
      <c r="A116" s="566">
        <v>120</v>
      </c>
      <c r="B116" s="500" t="s">
        <v>897</v>
      </c>
      <c r="C116" s="452"/>
      <c r="D116" s="451" t="s">
        <v>872</v>
      </c>
      <c r="E116" s="451" t="s">
        <v>781</v>
      </c>
      <c r="F116" s="470">
        <v>3</v>
      </c>
      <c r="G116" s="452" t="s">
        <v>631</v>
      </c>
      <c r="H116" s="452"/>
      <c r="I116" s="469">
        <f>F116*H116</f>
        <v>0</v>
      </c>
    </row>
    <row r="117" spans="1:9" ht="8.1" customHeight="1" x14ac:dyDescent="0.2">
      <c r="A117" s="566">
        <v>121</v>
      </c>
      <c r="B117" s="452"/>
      <c r="C117" s="452"/>
      <c r="D117" s="451"/>
      <c r="E117" s="451"/>
      <c r="F117" s="470"/>
      <c r="G117" s="452"/>
      <c r="H117" s="452"/>
      <c r="I117" s="469"/>
    </row>
    <row r="118" spans="1:9" ht="24" x14ac:dyDescent="0.2">
      <c r="A118" s="566">
        <v>124</v>
      </c>
      <c r="B118" s="500" t="s">
        <v>896</v>
      </c>
      <c r="C118" s="452"/>
      <c r="D118" s="451" t="s">
        <v>1021</v>
      </c>
      <c r="E118" s="451" t="s">
        <v>781</v>
      </c>
      <c r="F118" s="470">
        <v>10</v>
      </c>
      <c r="G118" s="452" t="s">
        <v>652</v>
      </c>
      <c r="H118" s="452"/>
      <c r="I118" s="469">
        <f>F118*H118</f>
        <v>0</v>
      </c>
    </row>
    <row r="119" spans="1:9" ht="8.1" customHeight="1" x14ac:dyDescent="0.2">
      <c r="A119" s="566">
        <v>125</v>
      </c>
      <c r="B119" s="452"/>
      <c r="C119" s="452"/>
      <c r="D119" s="451"/>
      <c r="E119" s="451"/>
      <c r="F119" s="470"/>
      <c r="G119" s="452"/>
      <c r="H119" s="452"/>
      <c r="I119" s="469"/>
    </row>
    <row r="120" spans="1:9" ht="24" x14ac:dyDescent="0.2">
      <c r="A120" s="566">
        <v>126</v>
      </c>
      <c r="B120" s="500" t="s">
        <v>893</v>
      </c>
      <c r="C120" s="452"/>
      <c r="D120" s="451" t="s">
        <v>788</v>
      </c>
      <c r="E120" s="451" t="s">
        <v>781</v>
      </c>
      <c r="F120" s="470">
        <v>40</v>
      </c>
      <c r="G120" s="452" t="s">
        <v>652</v>
      </c>
      <c r="H120" s="452"/>
      <c r="I120" s="469">
        <f>F120*H120</f>
        <v>0</v>
      </c>
    </row>
    <row r="121" spans="1:9" ht="8.1" customHeight="1" x14ac:dyDescent="0.2">
      <c r="A121" s="566">
        <v>127</v>
      </c>
      <c r="B121" s="452"/>
      <c r="C121" s="452"/>
      <c r="D121" s="451"/>
      <c r="E121" s="451"/>
      <c r="F121" s="470"/>
      <c r="G121" s="452"/>
      <c r="H121" s="452"/>
      <c r="I121" s="469"/>
    </row>
    <row r="122" spans="1:9" ht="36" x14ac:dyDescent="0.2">
      <c r="A122" s="566">
        <v>128</v>
      </c>
      <c r="B122" s="452" t="s">
        <v>890</v>
      </c>
      <c r="C122" s="452"/>
      <c r="D122" s="451" t="s">
        <v>786</v>
      </c>
      <c r="E122" s="451" t="s">
        <v>781</v>
      </c>
      <c r="F122" s="470">
        <v>5</v>
      </c>
      <c r="G122" s="452" t="s">
        <v>652</v>
      </c>
      <c r="H122" s="452"/>
      <c r="I122" s="469">
        <f>F122*H122</f>
        <v>0</v>
      </c>
    </row>
    <row r="123" spans="1:9" ht="8.1" customHeight="1" x14ac:dyDescent="0.2">
      <c r="A123" s="566">
        <v>129</v>
      </c>
      <c r="B123" s="452"/>
      <c r="C123" s="452"/>
      <c r="D123" s="451"/>
      <c r="E123" s="451"/>
      <c r="F123" s="470"/>
      <c r="G123" s="452"/>
      <c r="H123" s="452"/>
      <c r="I123" s="469"/>
    </row>
    <row r="124" spans="1:9" ht="24" x14ac:dyDescent="0.2">
      <c r="A124" s="566">
        <v>130</v>
      </c>
      <c r="B124" s="500" t="s">
        <v>886</v>
      </c>
      <c r="C124" s="452"/>
      <c r="D124" s="451" t="s">
        <v>784</v>
      </c>
      <c r="E124" s="451" t="s">
        <v>781</v>
      </c>
      <c r="F124" s="470">
        <v>10</v>
      </c>
      <c r="G124" s="452" t="s">
        <v>652</v>
      </c>
      <c r="H124" s="452"/>
      <c r="I124" s="469">
        <f>F124*H124</f>
        <v>0</v>
      </c>
    </row>
    <row r="125" spans="1:9" ht="8.1" customHeight="1" x14ac:dyDescent="0.2">
      <c r="A125" s="566">
        <v>131</v>
      </c>
      <c r="B125" s="452"/>
      <c r="C125" s="452"/>
      <c r="D125" s="451"/>
      <c r="E125" s="451"/>
      <c r="F125" s="470"/>
      <c r="G125" s="452"/>
      <c r="H125" s="452"/>
      <c r="I125" s="469"/>
    </row>
    <row r="126" spans="1:9" x14ac:dyDescent="0.2">
      <c r="A126" s="566">
        <v>132</v>
      </c>
      <c r="B126" s="500" t="s">
        <v>883</v>
      </c>
      <c r="C126" s="452"/>
      <c r="D126" s="451" t="s">
        <v>1020</v>
      </c>
      <c r="E126" s="451"/>
      <c r="F126" s="470">
        <v>1</v>
      </c>
      <c r="G126" s="452" t="s">
        <v>290</v>
      </c>
      <c r="H126" s="452"/>
      <c r="I126" s="469">
        <f>F126*H126</f>
        <v>0</v>
      </c>
    </row>
    <row r="127" spans="1:9" ht="8.1" customHeight="1" x14ac:dyDescent="0.2">
      <c r="A127" s="566">
        <v>143</v>
      </c>
      <c r="B127" s="452"/>
      <c r="C127" s="452"/>
      <c r="D127" s="451"/>
      <c r="E127" s="451"/>
      <c r="F127" s="470"/>
      <c r="G127" s="452"/>
      <c r="H127" s="452"/>
      <c r="I127" s="469"/>
    </row>
    <row r="128" spans="1:9" ht="24" x14ac:dyDescent="0.2">
      <c r="A128" s="566">
        <v>144</v>
      </c>
      <c r="B128" s="500" t="s">
        <v>881</v>
      </c>
      <c r="C128" s="452"/>
      <c r="D128" s="451" t="s">
        <v>775</v>
      </c>
      <c r="E128" s="451" t="s">
        <v>687</v>
      </c>
      <c r="F128" s="470">
        <v>5</v>
      </c>
      <c r="G128" s="452" t="s">
        <v>652</v>
      </c>
      <c r="H128" s="452"/>
      <c r="I128" s="469">
        <f>F128*H128</f>
        <v>0</v>
      </c>
    </row>
    <row r="129" spans="1:9" ht="8.1" customHeight="1" x14ac:dyDescent="0.2">
      <c r="A129" s="566">
        <v>145</v>
      </c>
      <c r="B129" s="452"/>
      <c r="C129" s="452"/>
      <c r="D129" s="451"/>
      <c r="E129" s="451"/>
      <c r="F129" s="470"/>
      <c r="G129" s="452"/>
      <c r="H129" s="452"/>
      <c r="I129" s="469"/>
    </row>
    <row r="130" spans="1:9" ht="24" x14ac:dyDescent="0.2">
      <c r="A130" s="566">
        <v>146</v>
      </c>
      <c r="B130" s="500" t="s">
        <v>879</v>
      </c>
      <c r="C130" s="452"/>
      <c r="D130" s="451" t="s">
        <v>773</v>
      </c>
      <c r="E130" s="451" t="s">
        <v>687</v>
      </c>
      <c r="F130" s="470">
        <v>10</v>
      </c>
      <c r="G130" s="452" t="s">
        <v>652</v>
      </c>
      <c r="H130" s="452"/>
      <c r="I130" s="469">
        <f>F130*H130</f>
        <v>0</v>
      </c>
    </row>
    <row r="131" spans="1:9" ht="8.1" customHeight="1" x14ac:dyDescent="0.2">
      <c r="A131" s="566">
        <v>147</v>
      </c>
      <c r="B131" s="452"/>
      <c r="C131" s="452"/>
      <c r="D131" s="451"/>
      <c r="E131" s="451"/>
      <c r="F131" s="470"/>
      <c r="G131" s="452"/>
      <c r="H131" s="452"/>
      <c r="I131" s="469"/>
    </row>
    <row r="132" spans="1:9" ht="24" x14ac:dyDescent="0.2">
      <c r="A132" s="566">
        <v>148</v>
      </c>
      <c r="B132" s="500" t="s">
        <v>877</v>
      </c>
      <c r="C132" s="452"/>
      <c r="D132" s="451" t="s">
        <v>771</v>
      </c>
      <c r="E132" s="451" t="s">
        <v>687</v>
      </c>
      <c r="F132" s="470">
        <v>25</v>
      </c>
      <c r="G132" s="452" t="s">
        <v>652</v>
      </c>
      <c r="H132" s="452"/>
      <c r="I132" s="469">
        <f>F132*H132</f>
        <v>0</v>
      </c>
    </row>
    <row r="133" spans="1:9" ht="8.1" customHeight="1" x14ac:dyDescent="0.2">
      <c r="A133" s="566">
        <v>149</v>
      </c>
      <c r="B133" s="452"/>
      <c r="C133" s="452"/>
      <c r="D133" s="451"/>
      <c r="E133" s="451"/>
      <c r="F133" s="470"/>
      <c r="G133" s="452"/>
      <c r="H133" s="452"/>
      <c r="I133" s="469"/>
    </row>
    <row r="134" spans="1:9" x14ac:dyDescent="0.2">
      <c r="A134" s="566">
        <v>150</v>
      </c>
      <c r="B134" s="500" t="s">
        <v>876</v>
      </c>
      <c r="C134" s="452"/>
      <c r="D134" s="451" t="s">
        <v>777</v>
      </c>
      <c r="E134" s="451"/>
      <c r="F134" s="470">
        <v>5</v>
      </c>
      <c r="G134" s="452" t="s">
        <v>676</v>
      </c>
      <c r="H134" s="452"/>
      <c r="I134" s="469">
        <f>F134*H134</f>
        <v>0</v>
      </c>
    </row>
    <row r="135" spans="1:9" ht="8.1" customHeight="1" x14ac:dyDescent="0.2">
      <c r="A135" s="566">
        <v>151</v>
      </c>
      <c r="B135" s="452"/>
      <c r="C135" s="452"/>
      <c r="D135" s="451"/>
      <c r="E135" s="451"/>
      <c r="F135" s="470"/>
      <c r="G135" s="452"/>
      <c r="H135" s="452"/>
      <c r="I135" s="469"/>
    </row>
    <row r="136" spans="1:9" ht="24" x14ac:dyDescent="0.2">
      <c r="A136" s="566">
        <v>152</v>
      </c>
      <c r="B136" s="500" t="s">
        <v>874</v>
      </c>
      <c r="C136" s="452"/>
      <c r="D136" s="451" t="s">
        <v>769</v>
      </c>
      <c r="E136" s="451" t="s">
        <v>766</v>
      </c>
      <c r="F136" s="470">
        <v>4</v>
      </c>
      <c r="G136" s="452" t="s">
        <v>676</v>
      </c>
      <c r="H136" s="452"/>
      <c r="I136" s="469">
        <f>F136*H136</f>
        <v>0</v>
      </c>
    </row>
    <row r="137" spans="1:9" ht="8.1" customHeight="1" x14ac:dyDescent="0.2">
      <c r="A137" s="566">
        <v>153</v>
      </c>
      <c r="B137" s="452"/>
      <c r="C137" s="452"/>
      <c r="D137" s="451"/>
      <c r="E137" s="451"/>
      <c r="F137" s="470"/>
      <c r="G137" s="452"/>
      <c r="H137" s="452"/>
      <c r="I137" s="469"/>
    </row>
    <row r="138" spans="1:9" ht="24" x14ac:dyDescent="0.2">
      <c r="A138" s="566">
        <v>154</v>
      </c>
      <c r="B138" s="500" t="s">
        <v>871</v>
      </c>
      <c r="C138" s="452"/>
      <c r="D138" s="451" t="s">
        <v>767</v>
      </c>
      <c r="E138" s="451" t="s">
        <v>766</v>
      </c>
      <c r="F138" s="470">
        <v>4</v>
      </c>
      <c r="G138" s="452" t="s">
        <v>676</v>
      </c>
      <c r="H138" s="452"/>
      <c r="I138" s="469">
        <f>F138*H138</f>
        <v>0</v>
      </c>
    </row>
    <row r="139" spans="1:9" ht="8.1" customHeight="1" x14ac:dyDescent="0.2">
      <c r="A139" s="566">
        <v>155</v>
      </c>
      <c r="B139" s="452"/>
      <c r="C139" s="452"/>
      <c r="D139" s="451"/>
      <c r="E139" s="451"/>
      <c r="F139" s="470"/>
      <c r="G139" s="452"/>
      <c r="H139" s="452"/>
      <c r="I139" s="469"/>
    </row>
    <row r="140" spans="1:9" ht="12.75" customHeight="1" thickBot="1" x14ac:dyDescent="0.25">
      <c r="A140" s="566">
        <v>156</v>
      </c>
      <c r="B140" s="575" t="s">
        <v>857</v>
      </c>
      <c r="C140" s="716" t="s">
        <v>764</v>
      </c>
      <c r="D140" s="716"/>
      <c r="E140" s="568"/>
      <c r="F140" s="563">
        <v>1</v>
      </c>
      <c r="G140" s="562" t="s">
        <v>631</v>
      </c>
      <c r="H140" s="562"/>
      <c r="I140" s="561">
        <f>SUM(I143:I151)</f>
        <v>0</v>
      </c>
    </row>
    <row r="141" spans="1:9" ht="24" customHeight="1" thickTop="1" x14ac:dyDescent="0.2">
      <c r="A141" s="566">
        <v>157</v>
      </c>
      <c r="B141" s="475"/>
      <c r="C141" s="707" t="s">
        <v>763</v>
      </c>
      <c r="D141" s="707"/>
      <c r="E141" s="461"/>
      <c r="F141" s="460"/>
      <c r="G141" s="475"/>
      <c r="H141" s="475"/>
      <c r="I141" s="494"/>
    </row>
    <row r="142" spans="1:9" x14ac:dyDescent="0.2">
      <c r="A142" s="566">
        <v>158</v>
      </c>
      <c r="B142" s="500"/>
      <c r="C142" s="452"/>
      <c r="D142" s="451"/>
      <c r="E142" s="451"/>
      <c r="F142" s="470"/>
      <c r="G142" s="452"/>
      <c r="H142" s="452"/>
      <c r="I142" s="469"/>
    </row>
    <row r="143" spans="1:9" ht="24" x14ac:dyDescent="0.2">
      <c r="A143" s="566">
        <v>159</v>
      </c>
      <c r="B143" s="500" t="s">
        <v>854</v>
      </c>
      <c r="C143" s="452"/>
      <c r="D143" s="451" t="s">
        <v>760</v>
      </c>
      <c r="E143" s="451" t="s">
        <v>742</v>
      </c>
      <c r="F143" s="470">
        <v>1</v>
      </c>
      <c r="G143" s="452" t="s">
        <v>12</v>
      </c>
      <c r="H143" s="452"/>
      <c r="I143" s="469">
        <f>F143*H143</f>
        <v>0</v>
      </c>
    </row>
    <row r="144" spans="1:9" x14ac:dyDescent="0.2">
      <c r="A144" s="566">
        <v>160</v>
      </c>
      <c r="B144" s="452"/>
      <c r="C144" s="452"/>
      <c r="D144" s="451"/>
      <c r="E144" s="451"/>
      <c r="F144" s="470"/>
      <c r="G144" s="452"/>
      <c r="H144" s="452"/>
      <c r="I144" s="469"/>
    </row>
    <row r="145" spans="1:9" ht="24" x14ac:dyDescent="0.2">
      <c r="A145" s="566">
        <v>161</v>
      </c>
      <c r="B145" s="500" t="s">
        <v>847</v>
      </c>
      <c r="C145" s="452"/>
      <c r="D145" s="451" t="s">
        <v>758</v>
      </c>
      <c r="E145" s="451" t="s">
        <v>742</v>
      </c>
      <c r="F145" s="470">
        <v>1</v>
      </c>
      <c r="G145" s="452" t="s">
        <v>12</v>
      </c>
      <c r="H145" s="452"/>
      <c r="I145" s="469">
        <f>F145*H145</f>
        <v>0</v>
      </c>
    </row>
    <row r="146" spans="1:9" ht="8.1" customHeight="1" x14ac:dyDescent="0.2">
      <c r="A146" s="566">
        <v>162</v>
      </c>
      <c r="B146" s="452"/>
      <c r="C146" s="452"/>
      <c r="D146" s="451"/>
      <c r="E146" s="451"/>
      <c r="F146" s="470"/>
      <c r="G146" s="452"/>
      <c r="H146" s="452"/>
      <c r="I146" s="469"/>
    </row>
    <row r="147" spans="1:9" ht="24" x14ac:dyDescent="0.2">
      <c r="A147" s="566">
        <v>163</v>
      </c>
      <c r="B147" s="500" t="s">
        <v>845</v>
      </c>
      <c r="C147" s="452"/>
      <c r="D147" s="451" t="s">
        <v>756</v>
      </c>
      <c r="E147" s="451" t="s">
        <v>742</v>
      </c>
      <c r="F147" s="470">
        <v>2</v>
      </c>
      <c r="G147" s="452" t="s">
        <v>655</v>
      </c>
      <c r="H147" s="452"/>
      <c r="I147" s="469">
        <f>F147*H147</f>
        <v>0</v>
      </c>
    </row>
    <row r="148" spans="1:9" ht="8.1" customHeight="1" x14ac:dyDescent="0.2">
      <c r="A148" s="566">
        <v>164</v>
      </c>
      <c r="B148" s="452"/>
      <c r="C148" s="452"/>
      <c r="D148" s="451"/>
      <c r="E148" s="451"/>
      <c r="F148" s="470"/>
      <c r="G148" s="452"/>
      <c r="H148" s="452"/>
      <c r="I148" s="469"/>
    </row>
    <row r="149" spans="1:9" ht="24" x14ac:dyDescent="0.2">
      <c r="A149" s="566">
        <v>165</v>
      </c>
      <c r="B149" s="452" t="s">
        <v>843</v>
      </c>
      <c r="C149" s="452"/>
      <c r="D149" s="451" t="s">
        <v>754</v>
      </c>
      <c r="E149" s="451" t="s">
        <v>742</v>
      </c>
      <c r="F149" s="470">
        <v>2</v>
      </c>
      <c r="G149" s="452" t="s">
        <v>655</v>
      </c>
      <c r="H149" s="452"/>
      <c r="I149" s="469">
        <f>F149*H149</f>
        <v>0</v>
      </c>
    </row>
    <row r="150" spans="1:9" ht="8.1" customHeight="1" x14ac:dyDescent="0.2">
      <c r="A150" s="566">
        <v>166</v>
      </c>
      <c r="B150" s="452"/>
      <c r="C150" s="452"/>
      <c r="D150" s="451"/>
      <c r="E150" s="451"/>
      <c r="F150" s="470"/>
      <c r="G150" s="452"/>
      <c r="H150" s="452"/>
      <c r="I150" s="469"/>
    </row>
    <row r="151" spans="1:9" ht="24" x14ac:dyDescent="0.2">
      <c r="A151" s="566">
        <v>167</v>
      </c>
      <c r="B151" s="452" t="s">
        <v>841</v>
      </c>
      <c r="C151" s="452"/>
      <c r="D151" s="451" t="s">
        <v>752</v>
      </c>
      <c r="E151" s="451" t="s">
        <v>742</v>
      </c>
      <c r="F151" s="470">
        <v>1</v>
      </c>
      <c r="G151" s="452" t="s">
        <v>12</v>
      </c>
      <c r="H151" s="452"/>
      <c r="I151" s="469">
        <f>F151*H151</f>
        <v>0</v>
      </c>
    </row>
    <row r="152" spans="1:9" ht="8.1" customHeight="1" x14ac:dyDescent="0.2">
      <c r="A152" s="566">
        <v>168</v>
      </c>
      <c r="B152" s="452"/>
      <c r="C152" s="452"/>
      <c r="D152" s="451"/>
      <c r="E152" s="451"/>
      <c r="F152" s="470"/>
      <c r="G152" s="452"/>
      <c r="H152" s="452"/>
      <c r="I152" s="469"/>
    </row>
    <row r="153" spans="1:9" ht="15" customHeight="1" x14ac:dyDescent="0.25">
      <c r="A153" s="566">
        <v>176</v>
      </c>
      <c r="B153" s="574">
        <v>2</v>
      </c>
      <c r="C153" s="717" t="s">
        <v>740</v>
      </c>
      <c r="D153" s="717"/>
      <c r="E153" s="573"/>
      <c r="F153" s="572"/>
      <c r="G153" s="571"/>
      <c r="H153" s="571"/>
      <c r="I153" s="570"/>
    </row>
    <row r="154" spans="1:9" ht="8.1" customHeight="1" x14ac:dyDescent="0.2">
      <c r="A154" s="566">
        <v>177</v>
      </c>
      <c r="B154" s="452"/>
      <c r="C154" s="452"/>
      <c r="D154" s="451"/>
      <c r="E154" s="451"/>
      <c r="F154" s="470"/>
      <c r="G154" s="452"/>
      <c r="H154" s="452"/>
      <c r="I154" s="469"/>
    </row>
    <row r="155" spans="1:9" ht="12.75" customHeight="1" thickBot="1" x14ac:dyDescent="0.25">
      <c r="A155" s="566">
        <v>178</v>
      </c>
      <c r="B155" s="565" t="s">
        <v>739</v>
      </c>
      <c r="C155" s="716" t="s">
        <v>738</v>
      </c>
      <c r="D155" s="716"/>
      <c r="E155" s="568"/>
      <c r="F155" s="563">
        <v>1</v>
      </c>
      <c r="G155" s="562" t="s">
        <v>631</v>
      </c>
      <c r="H155" s="562"/>
      <c r="I155" s="561">
        <f>SUM(I157:I163)</f>
        <v>0</v>
      </c>
    </row>
    <row r="156" spans="1:9" ht="8.1" customHeight="1" thickTop="1" x14ac:dyDescent="0.2">
      <c r="A156" s="566">
        <v>179</v>
      </c>
      <c r="B156" s="475"/>
      <c r="C156" s="475"/>
      <c r="D156" s="461"/>
      <c r="E156" s="461"/>
      <c r="F156" s="460"/>
      <c r="G156" s="475"/>
      <c r="H156" s="475"/>
      <c r="I156" s="494"/>
    </row>
    <row r="157" spans="1:9" ht="48" x14ac:dyDescent="0.2">
      <c r="A157" s="566">
        <v>180</v>
      </c>
      <c r="B157" s="500" t="s">
        <v>737</v>
      </c>
      <c r="C157" s="452"/>
      <c r="D157" s="451" t="s">
        <v>736</v>
      </c>
      <c r="E157" s="451" t="s">
        <v>733</v>
      </c>
      <c r="F157" s="470">
        <v>20</v>
      </c>
      <c r="G157" s="452" t="s">
        <v>676</v>
      </c>
      <c r="H157" s="452"/>
      <c r="I157" s="469">
        <f>F157*H157</f>
        <v>0</v>
      </c>
    </row>
    <row r="158" spans="1:9" ht="8.1" customHeight="1" x14ac:dyDescent="0.2">
      <c r="A158" s="566">
        <v>181</v>
      </c>
      <c r="B158" s="452"/>
      <c r="C158" s="452"/>
      <c r="D158" s="451"/>
      <c r="E158" s="451"/>
      <c r="F158" s="470"/>
      <c r="G158" s="452"/>
      <c r="H158" s="452"/>
      <c r="I158" s="469"/>
    </row>
    <row r="159" spans="1:9" ht="48" x14ac:dyDescent="0.2">
      <c r="A159" s="566">
        <v>182</v>
      </c>
      <c r="B159" s="500" t="s">
        <v>735</v>
      </c>
      <c r="C159" s="452"/>
      <c r="D159" s="451" t="s">
        <v>734</v>
      </c>
      <c r="E159" s="451" t="s">
        <v>733</v>
      </c>
      <c r="F159" s="470">
        <v>20</v>
      </c>
      <c r="G159" s="452" t="s">
        <v>652</v>
      </c>
      <c r="H159" s="452"/>
      <c r="I159" s="469">
        <f>F159*H159</f>
        <v>0</v>
      </c>
    </row>
    <row r="160" spans="1:9" ht="8.1" customHeight="1" x14ac:dyDescent="0.2">
      <c r="A160" s="566">
        <v>183</v>
      </c>
      <c r="B160" s="452"/>
      <c r="C160" s="452"/>
      <c r="D160" s="451"/>
      <c r="E160" s="451"/>
      <c r="F160" s="470"/>
      <c r="G160" s="452"/>
      <c r="H160" s="452"/>
      <c r="I160" s="469"/>
    </row>
    <row r="161" spans="1:9" ht="24" x14ac:dyDescent="0.2">
      <c r="A161" s="566">
        <v>184</v>
      </c>
      <c r="B161" s="500" t="s">
        <v>731</v>
      </c>
      <c r="C161" s="452"/>
      <c r="D161" s="451" t="s">
        <v>726</v>
      </c>
      <c r="E161" s="451"/>
      <c r="F161" s="470">
        <v>60</v>
      </c>
      <c r="G161" s="452" t="s">
        <v>676</v>
      </c>
      <c r="H161" s="452"/>
      <c r="I161" s="469">
        <f>F161*H161</f>
        <v>0</v>
      </c>
    </row>
    <row r="162" spans="1:9" ht="8.1" customHeight="1" x14ac:dyDescent="0.2">
      <c r="A162" s="566">
        <v>185</v>
      </c>
      <c r="B162" s="452"/>
      <c r="C162" s="452"/>
      <c r="D162" s="451"/>
      <c r="E162" s="451"/>
      <c r="F162" s="470"/>
      <c r="G162" s="452"/>
      <c r="H162" s="452"/>
      <c r="I162" s="469"/>
    </row>
    <row r="163" spans="1:9" ht="24" x14ac:dyDescent="0.2">
      <c r="A163" s="566">
        <v>186</v>
      </c>
      <c r="B163" s="500" t="s">
        <v>727</v>
      </c>
      <c r="C163" s="452"/>
      <c r="D163" s="451" t="s">
        <v>724</v>
      </c>
      <c r="E163" s="451"/>
      <c r="F163" s="470">
        <v>60</v>
      </c>
      <c r="G163" s="452" t="s">
        <v>676</v>
      </c>
      <c r="H163" s="452"/>
      <c r="I163" s="469">
        <f>F163*H163</f>
        <v>0</v>
      </c>
    </row>
    <row r="164" spans="1:9" ht="8.1" customHeight="1" x14ac:dyDescent="0.2">
      <c r="A164" s="566">
        <v>191</v>
      </c>
      <c r="B164" s="452"/>
      <c r="C164" s="452"/>
      <c r="D164" s="451"/>
      <c r="E164" s="451"/>
      <c r="F164" s="470"/>
      <c r="G164" s="452"/>
      <c r="H164" s="452"/>
      <c r="I164" s="469"/>
    </row>
    <row r="165" spans="1:9" ht="12.75" customHeight="1" thickBot="1" x14ac:dyDescent="0.25">
      <c r="A165" s="566">
        <v>192</v>
      </c>
      <c r="B165" s="565" t="s">
        <v>719</v>
      </c>
      <c r="C165" s="716" t="s">
        <v>718</v>
      </c>
      <c r="D165" s="716"/>
      <c r="E165" s="568"/>
      <c r="F165" s="563">
        <v>1</v>
      </c>
      <c r="G165" s="562" t="s">
        <v>631</v>
      </c>
      <c r="H165" s="562"/>
      <c r="I165" s="561">
        <f>SUM(I167:I181)</f>
        <v>0</v>
      </c>
    </row>
    <row r="166" spans="1:9" ht="8.1" customHeight="1" thickTop="1" x14ac:dyDescent="0.2">
      <c r="A166" s="566">
        <v>193</v>
      </c>
      <c r="B166" s="475"/>
      <c r="C166" s="475"/>
      <c r="D166" s="461"/>
      <c r="E166" s="461"/>
      <c r="F166" s="460"/>
      <c r="G166" s="475"/>
      <c r="H166" s="475"/>
      <c r="I166" s="494"/>
    </row>
    <row r="167" spans="1:9" ht="24" x14ac:dyDescent="0.2">
      <c r="A167" s="566">
        <v>198</v>
      </c>
      <c r="B167" s="500" t="s">
        <v>717</v>
      </c>
      <c r="C167" s="452"/>
      <c r="D167" s="569" t="s">
        <v>1019</v>
      </c>
      <c r="E167" s="451" t="s">
        <v>687</v>
      </c>
      <c r="F167" s="470">
        <v>30</v>
      </c>
      <c r="G167" s="452" t="s">
        <v>676</v>
      </c>
      <c r="H167" s="452"/>
      <c r="I167" s="469">
        <f>F167*H167</f>
        <v>0</v>
      </c>
    </row>
    <row r="168" spans="1:9" ht="8.1" customHeight="1" x14ac:dyDescent="0.2">
      <c r="A168" s="566">
        <v>199</v>
      </c>
      <c r="B168" s="452"/>
      <c r="C168" s="452"/>
      <c r="D168" s="451"/>
      <c r="E168" s="451"/>
      <c r="F168" s="470"/>
      <c r="G168" s="452"/>
      <c r="H168" s="452"/>
      <c r="I168" s="469"/>
    </row>
    <row r="169" spans="1:9" ht="24" x14ac:dyDescent="0.2">
      <c r="A169" s="566">
        <v>202</v>
      </c>
      <c r="B169" s="500" t="s">
        <v>715</v>
      </c>
      <c r="C169" s="452"/>
      <c r="D169" s="569" t="s">
        <v>710</v>
      </c>
      <c r="E169" s="451" t="s">
        <v>687</v>
      </c>
      <c r="F169" s="470">
        <v>15</v>
      </c>
      <c r="G169" s="452" t="s">
        <v>676</v>
      </c>
      <c r="H169" s="452"/>
      <c r="I169" s="469">
        <f>F169*H169</f>
        <v>0</v>
      </c>
    </row>
    <row r="170" spans="1:9" ht="8.1" customHeight="1" x14ac:dyDescent="0.2">
      <c r="A170" s="566">
        <v>203</v>
      </c>
      <c r="B170" s="452"/>
      <c r="C170" s="452"/>
      <c r="D170" s="569"/>
      <c r="E170" s="451"/>
      <c r="F170" s="470"/>
      <c r="G170" s="452"/>
      <c r="H170" s="452"/>
      <c r="I170" s="469"/>
    </row>
    <row r="171" spans="1:9" ht="24" x14ac:dyDescent="0.2">
      <c r="A171" s="566">
        <v>204</v>
      </c>
      <c r="B171" s="500" t="s">
        <v>713</v>
      </c>
      <c r="C171" s="452"/>
      <c r="D171" s="569" t="s">
        <v>712</v>
      </c>
      <c r="E171" s="451" t="s">
        <v>687</v>
      </c>
      <c r="F171" s="470">
        <v>90</v>
      </c>
      <c r="G171" s="452" t="s">
        <v>676</v>
      </c>
      <c r="H171" s="452"/>
      <c r="I171" s="469">
        <f>F171*H171</f>
        <v>0</v>
      </c>
    </row>
    <row r="172" spans="1:9" ht="8.1" customHeight="1" x14ac:dyDescent="0.2">
      <c r="A172" s="566">
        <v>205</v>
      </c>
      <c r="B172" s="452"/>
      <c r="C172" s="452"/>
      <c r="D172" s="451"/>
      <c r="E172" s="451"/>
      <c r="F172" s="470"/>
      <c r="G172" s="452"/>
      <c r="H172" s="452"/>
      <c r="I172" s="469"/>
    </row>
    <row r="173" spans="1:9" ht="24" x14ac:dyDescent="0.2">
      <c r="A173" s="566">
        <v>208</v>
      </c>
      <c r="B173" s="500" t="s">
        <v>711</v>
      </c>
      <c r="C173" s="452"/>
      <c r="D173" s="569" t="s">
        <v>1018</v>
      </c>
      <c r="E173" s="451" t="s">
        <v>687</v>
      </c>
      <c r="F173" s="470">
        <v>40</v>
      </c>
      <c r="G173" s="452" t="s">
        <v>676</v>
      </c>
      <c r="H173" s="452"/>
      <c r="I173" s="469">
        <f>F173*H173</f>
        <v>0</v>
      </c>
    </row>
    <row r="174" spans="1:9" ht="8.1" customHeight="1" x14ac:dyDescent="0.2">
      <c r="A174" s="566">
        <v>209</v>
      </c>
      <c r="B174" s="452"/>
      <c r="C174" s="452"/>
      <c r="D174" s="569"/>
      <c r="E174" s="451"/>
      <c r="F174" s="470"/>
      <c r="G174" s="452"/>
      <c r="H174" s="452"/>
      <c r="I174" s="469"/>
    </row>
    <row r="175" spans="1:9" ht="24" x14ac:dyDescent="0.2">
      <c r="A175" s="566">
        <v>210</v>
      </c>
      <c r="B175" s="500" t="s">
        <v>709</v>
      </c>
      <c r="C175" s="452"/>
      <c r="D175" s="569" t="s">
        <v>690</v>
      </c>
      <c r="E175" s="451" t="s">
        <v>687</v>
      </c>
      <c r="F175" s="470">
        <v>15</v>
      </c>
      <c r="G175" s="452" t="s">
        <v>676</v>
      </c>
      <c r="H175" s="452"/>
      <c r="I175" s="469">
        <f>F175*H175</f>
        <v>0</v>
      </c>
    </row>
    <row r="176" spans="1:9" ht="8.1" customHeight="1" x14ac:dyDescent="0.2">
      <c r="A176" s="566">
        <v>211</v>
      </c>
      <c r="B176" s="452"/>
      <c r="C176" s="452"/>
      <c r="D176" s="569"/>
      <c r="E176" s="451"/>
      <c r="F176" s="470"/>
      <c r="G176" s="452"/>
      <c r="H176" s="452"/>
      <c r="I176" s="469"/>
    </row>
    <row r="177" spans="1:9" ht="24" x14ac:dyDescent="0.2">
      <c r="A177" s="566">
        <v>212</v>
      </c>
      <c r="B177" s="500" t="s">
        <v>707</v>
      </c>
      <c r="C177" s="452"/>
      <c r="D177" s="569" t="s">
        <v>688</v>
      </c>
      <c r="E177" s="451" t="s">
        <v>687</v>
      </c>
      <c r="F177" s="470">
        <v>45</v>
      </c>
      <c r="G177" s="452" t="s">
        <v>676</v>
      </c>
      <c r="H177" s="452"/>
      <c r="I177" s="469">
        <f>F177*H177</f>
        <v>0</v>
      </c>
    </row>
    <row r="178" spans="1:9" ht="8.1" customHeight="1" x14ac:dyDescent="0.2">
      <c r="A178" s="566">
        <v>213</v>
      </c>
      <c r="B178" s="452"/>
      <c r="C178" s="452"/>
      <c r="D178" s="451"/>
      <c r="E178" s="451"/>
      <c r="F178" s="470"/>
      <c r="G178" s="452"/>
      <c r="H178" s="452"/>
      <c r="I178" s="469"/>
    </row>
    <row r="179" spans="1:9" ht="48" x14ac:dyDescent="0.2">
      <c r="A179" s="566">
        <v>214</v>
      </c>
      <c r="B179" s="500" t="s">
        <v>705</v>
      </c>
      <c r="C179" s="452"/>
      <c r="D179" s="451" t="s">
        <v>685</v>
      </c>
      <c r="E179" s="451"/>
      <c r="F179" s="470">
        <v>5</v>
      </c>
      <c r="G179" s="452" t="s">
        <v>676</v>
      </c>
      <c r="H179" s="452"/>
      <c r="I179" s="469">
        <f>F179*H179</f>
        <v>0</v>
      </c>
    </row>
    <row r="180" spans="1:9" ht="8.1" customHeight="1" x14ac:dyDescent="0.2">
      <c r="A180" s="566">
        <v>215</v>
      </c>
      <c r="B180" s="452"/>
      <c r="C180" s="452"/>
      <c r="D180" s="451"/>
      <c r="E180" s="451"/>
      <c r="F180" s="470"/>
      <c r="G180" s="452"/>
      <c r="H180" s="452"/>
      <c r="I180" s="469"/>
    </row>
    <row r="181" spans="1:9" ht="36" x14ac:dyDescent="0.2">
      <c r="A181" s="566">
        <v>218</v>
      </c>
      <c r="B181" s="500" t="s">
        <v>703</v>
      </c>
      <c r="C181" s="452"/>
      <c r="D181" s="451" t="s">
        <v>683</v>
      </c>
      <c r="E181" s="451"/>
      <c r="F181" s="470">
        <v>20</v>
      </c>
      <c r="G181" s="452" t="s">
        <v>676</v>
      </c>
      <c r="H181" s="452"/>
      <c r="I181" s="469">
        <f>F181*H181</f>
        <v>0</v>
      </c>
    </row>
    <row r="182" spans="1:9" ht="8.1" customHeight="1" x14ac:dyDescent="0.2">
      <c r="A182" s="566">
        <v>219</v>
      </c>
      <c r="B182" s="452"/>
      <c r="C182" s="452"/>
      <c r="D182" s="451"/>
      <c r="E182" s="451"/>
      <c r="F182" s="470"/>
      <c r="G182" s="452"/>
      <c r="H182" s="452"/>
      <c r="I182" s="469"/>
    </row>
    <row r="183" spans="1:9" ht="12.75" customHeight="1" thickBot="1" x14ac:dyDescent="0.25">
      <c r="A183" s="566">
        <v>220</v>
      </c>
      <c r="B183" s="565" t="s">
        <v>673</v>
      </c>
      <c r="C183" s="716" t="s">
        <v>672</v>
      </c>
      <c r="D183" s="716"/>
      <c r="E183" s="568"/>
      <c r="F183" s="563">
        <v>1</v>
      </c>
      <c r="G183" s="562" t="s">
        <v>631</v>
      </c>
      <c r="H183" s="562"/>
      <c r="I183" s="561">
        <f>SUM(I185:I197)</f>
        <v>0</v>
      </c>
    </row>
    <row r="184" spans="1:9" ht="8.1" customHeight="1" thickTop="1" x14ac:dyDescent="0.2">
      <c r="A184" s="566">
        <v>221</v>
      </c>
      <c r="B184" s="475"/>
      <c r="C184" s="475"/>
      <c r="D184" s="461"/>
      <c r="E184" s="461"/>
      <c r="F184" s="460"/>
      <c r="G184" s="475"/>
      <c r="H184" s="475"/>
      <c r="I184" s="494"/>
    </row>
    <row r="185" spans="1:9" ht="48" x14ac:dyDescent="0.2">
      <c r="A185" s="566"/>
      <c r="B185" s="452" t="s">
        <v>1017</v>
      </c>
      <c r="C185" s="452"/>
      <c r="D185" s="451" t="s">
        <v>670</v>
      </c>
      <c r="E185" s="451" t="s">
        <v>667</v>
      </c>
      <c r="F185" s="470">
        <v>1</v>
      </c>
      <c r="G185" s="452" t="s">
        <v>12</v>
      </c>
      <c r="H185" s="452"/>
      <c r="I185" s="469">
        <f>F185*H185</f>
        <v>0</v>
      </c>
    </row>
    <row r="186" spans="1:9" ht="8.1" customHeight="1" x14ac:dyDescent="0.2">
      <c r="A186" s="566"/>
      <c r="B186" s="452"/>
      <c r="C186" s="452"/>
      <c r="D186" s="451"/>
      <c r="E186" s="451"/>
      <c r="F186" s="470"/>
      <c r="G186" s="452"/>
      <c r="H186" s="452"/>
      <c r="I186" s="469"/>
    </row>
    <row r="187" spans="1:9" ht="36" x14ac:dyDescent="0.2">
      <c r="A187" s="566">
        <v>228</v>
      </c>
      <c r="B187" s="500" t="s">
        <v>669</v>
      </c>
      <c r="C187" s="452"/>
      <c r="D187" s="451" t="s">
        <v>1016</v>
      </c>
      <c r="E187" s="451" t="s">
        <v>1015</v>
      </c>
      <c r="F187" s="470">
        <v>2</v>
      </c>
      <c r="G187" s="452" t="s">
        <v>655</v>
      </c>
      <c r="H187" s="452"/>
      <c r="I187" s="469">
        <f>F187*H187</f>
        <v>0</v>
      </c>
    </row>
    <row r="188" spans="1:9" ht="8.1" customHeight="1" x14ac:dyDescent="0.2">
      <c r="A188" s="566">
        <v>229</v>
      </c>
      <c r="B188" s="452"/>
      <c r="C188" s="452"/>
      <c r="D188" s="451"/>
      <c r="E188" s="451"/>
      <c r="F188" s="470"/>
      <c r="G188" s="452"/>
      <c r="H188" s="452"/>
      <c r="I188" s="469"/>
    </row>
    <row r="189" spans="1:9" ht="46.5" customHeight="1" x14ac:dyDescent="0.2">
      <c r="A189" s="566">
        <v>231</v>
      </c>
      <c r="B189" s="500" t="s">
        <v>666</v>
      </c>
      <c r="C189" s="452"/>
      <c r="D189" s="450" t="s">
        <v>1014</v>
      </c>
      <c r="E189" s="450" t="s">
        <v>659</v>
      </c>
      <c r="F189" s="470">
        <v>1</v>
      </c>
      <c r="G189" s="452" t="s">
        <v>12</v>
      </c>
      <c r="H189" s="452"/>
      <c r="I189" s="469">
        <f>F189*H189</f>
        <v>0</v>
      </c>
    </row>
    <row r="190" spans="1:9" x14ac:dyDescent="0.2">
      <c r="A190" s="566"/>
      <c r="B190" s="500"/>
      <c r="C190" s="452"/>
      <c r="D190" s="567"/>
      <c r="E190" s="567"/>
      <c r="F190" s="470"/>
      <c r="G190" s="452"/>
      <c r="H190" s="452"/>
      <c r="I190" s="469"/>
    </row>
    <row r="191" spans="1:9" ht="24" x14ac:dyDescent="0.2">
      <c r="A191" s="566">
        <v>232</v>
      </c>
      <c r="B191" s="500" t="s">
        <v>664</v>
      </c>
      <c r="C191" s="452"/>
      <c r="D191" s="451" t="s">
        <v>1013</v>
      </c>
      <c r="E191" s="451" t="s">
        <v>1012</v>
      </c>
      <c r="F191" s="470">
        <v>2</v>
      </c>
      <c r="G191" s="452" t="s">
        <v>655</v>
      </c>
      <c r="H191" s="452"/>
      <c r="I191" s="469">
        <f>F191*H191</f>
        <v>0</v>
      </c>
    </row>
    <row r="192" spans="1:9" ht="8.1" customHeight="1" x14ac:dyDescent="0.2">
      <c r="A192" s="566">
        <v>233</v>
      </c>
      <c r="B192" s="452"/>
      <c r="C192" s="452"/>
      <c r="D192" s="451"/>
      <c r="E192" s="451"/>
      <c r="F192" s="470"/>
      <c r="G192" s="452"/>
      <c r="H192" s="452"/>
      <c r="I192" s="469"/>
    </row>
    <row r="193" spans="1:9" x14ac:dyDescent="0.2">
      <c r="A193" s="566">
        <v>234</v>
      </c>
      <c r="B193" s="500" t="s">
        <v>661</v>
      </c>
      <c r="C193" s="452"/>
      <c r="D193" s="451" t="s">
        <v>657</v>
      </c>
      <c r="E193" s="451" t="s">
        <v>656</v>
      </c>
      <c r="F193" s="470">
        <v>3</v>
      </c>
      <c r="G193" s="452" t="s">
        <v>732</v>
      </c>
      <c r="H193" s="452"/>
      <c r="I193" s="469">
        <f>F193*H193</f>
        <v>0</v>
      </c>
    </row>
    <row r="194" spans="1:9" ht="8.1" customHeight="1" x14ac:dyDescent="0.2">
      <c r="A194" s="566">
        <v>235</v>
      </c>
      <c r="B194" s="452"/>
      <c r="C194" s="452"/>
      <c r="D194" s="451"/>
      <c r="E194" s="451"/>
      <c r="F194" s="470"/>
      <c r="G194" s="452"/>
      <c r="H194" s="452"/>
      <c r="I194" s="469"/>
    </row>
    <row r="195" spans="1:9" x14ac:dyDescent="0.2">
      <c r="A195" s="566">
        <v>236</v>
      </c>
      <c r="B195" s="500" t="s">
        <v>658</v>
      </c>
      <c r="C195" s="452"/>
      <c r="D195" s="451" t="s">
        <v>653</v>
      </c>
      <c r="E195" s="451"/>
      <c r="F195" s="470">
        <v>15</v>
      </c>
      <c r="G195" s="452" t="s">
        <v>652</v>
      </c>
      <c r="H195" s="452"/>
      <c r="I195" s="469">
        <f>F195*H195</f>
        <v>0</v>
      </c>
    </row>
    <row r="196" spans="1:9" ht="8.1" customHeight="1" x14ac:dyDescent="0.2">
      <c r="A196" s="566">
        <v>237</v>
      </c>
      <c r="B196" s="452"/>
      <c r="C196" s="452"/>
      <c r="D196" s="451"/>
      <c r="E196" s="451"/>
      <c r="F196" s="470"/>
      <c r="G196" s="452"/>
      <c r="H196" s="452"/>
      <c r="I196" s="469"/>
    </row>
    <row r="197" spans="1:9" ht="36" x14ac:dyDescent="0.2">
      <c r="A197" s="566">
        <v>238</v>
      </c>
      <c r="B197" s="500" t="s">
        <v>654</v>
      </c>
      <c r="C197" s="452"/>
      <c r="D197" s="451" t="s">
        <v>1011</v>
      </c>
      <c r="E197" s="451" t="s">
        <v>1010</v>
      </c>
      <c r="F197" s="470">
        <v>1</v>
      </c>
      <c r="G197" s="452" t="s">
        <v>12</v>
      </c>
      <c r="H197" s="452"/>
      <c r="I197" s="469">
        <f>F197*H197</f>
        <v>0</v>
      </c>
    </row>
    <row r="198" spans="1:9" x14ac:dyDescent="0.2">
      <c r="A198" s="566"/>
      <c r="B198" s="452"/>
      <c r="C198" s="452"/>
      <c r="D198" s="451"/>
      <c r="E198" s="451"/>
      <c r="F198" s="470"/>
      <c r="G198" s="452"/>
      <c r="H198" s="452"/>
      <c r="I198" s="469"/>
    </row>
    <row r="199" spans="1:9" ht="13.5" thickBot="1" x14ac:dyDescent="0.25">
      <c r="A199" s="566"/>
      <c r="B199" s="565" t="s">
        <v>651</v>
      </c>
      <c r="C199" s="716" t="s">
        <v>650</v>
      </c>
      <c r="D199" s="716"/>
      <c r="E199" s="564"/>
      <c r="F199" s="563">
        <v>1</v>
      </c>
      <c r="G199" s="562" t="s">
        <v>631</v>
      </c>
      <c r="H199" s="562"/>
      <c r="I199" s="561">
        <f>SUM(I202:I218)</f>
        <v>0</v>
      </c>
    </row>
    <row r="200" spans="1:9" ht="40.5" customHeight="1" thickTop="1" x14ac:dyDescent="0.25">
      <c r="B200" s="475"/>
      <c r="C200" s="560"/>
      <c r="D200" s="559" t="s">
        <v>649</v>
      </c>
      <c r="E200" s="559"/>
      <c r="F200" s="558"/>
      <c r="G200" s="557"/>
      <c r="H200" s="557"/>
      <c r="I200" s="556"/>
    </row>
    <row r="201" spans="1:9" x14ac:dyDescent="0.25">
      <c r="B201" s="452"/>
      <c r="C201" s="555"/>
      <c r="D201" s="450"/>
      <c r="E201" s="450"/>
      <c r="F201" s="454"/>
      <c r="G201" s="449"/>
      <c r="H201" s="449"/>
      <c r="I201" s="448"/>
    </row>
    <row r="202" spans="1:9" x14ac:dyDescent="0.25">
      <c r="B202" s="452" t="s">
        <v>1009</v>
      </c>
      <c r="C202" s="555"/>
      <c r="D202" s="450" t="s">
        <v>647</v>
      </c>
      <c r="E202" s="450"/>
      <c r="F202" s="454">
        <v>1</v>
      </c>
      <c r="G202" s="449" t="s">
        <v>631</v>
      </c>
      <c r="H202" s="449"/>
      <c r="I202" s="469">
        <f>F202*H202</f>
        <v>0</v>
      </c>
    </row>
    <row r="203" spans="1:9" x14ac:dyDescent="0.25">
      <c r="B203" s="452"/>
      <c r="C203" s="555"/>
      <c r="D203" s="450"/>
      <c r="E203" s="450"/>
      <c r="F203" s="454"/>
      <c r="G203" s="449"/>
      <c r="H203" s="449"/>
      <c r="I203" s="448"/>
    </row>
    <row r="204" spans="1:9" x14ac:dyDescent="0.25">
      <c r="B204" s="452" t="s">
        <v>1008</v>
      </c>
      <c r="C204" s="555"/>
      <c r="D204" s="450" t="s">
        <v>645</v>
      </c>
      <c r="E204" s="450"/>
      <c r="F204" s="454">
        <v>5</v>
      </c>
      <c r="G204" s="449" t="s">
        <v>644</v>
      </c>
      <c r="H204" s="449"/>
      <c r="I204" s="469">
        <f>F204*H204</f>
        <v>0</v>
      </c>
    </row>
    <row r="205" spans="1:9" x14ac:dyDescent="0.25">
      <c r="B205" s="452"/>
      <c r="C205" s="555"/>
      <c r="D205" s="450"/>
      <c r="E205" s="450"/>
      <c r="F205" s="454"/>
      <c r="G205" s="449"/>
      <c r="H205" s="449"/>
      <c r="I205" s="448"/>
    </row>
    <row r="206" spans="1:9" x14ac:dyDescent="0.25">
      <c r="B206" s="452" t="s">
        <v>1007</v>
      </c>
      <c r="C206" s="555"/>
      <c r="D206" s="450" t="s">
        <v>642</v>
      </c>
      <c r="E206" s="450"/>
      <c r="F206" s="454">
        <v>1</v>
      </c>
      <c r="G206" s="449" t="s">
        <v>631</v>
      </c>
      <c r="H206" s="449"/>
      <c r="I206" s="469">
        <f>F206*H206</f>
        <v>0</v>
      </c>
    </row>
    <row r="207" spans="1:9" x14ac:dyDescent="0.25">
      <c r="B207" s="452"/>
      <c r="C207" s="555"/>
      <c r="D207" s="450"/>
      <c r="E207" s="450"/>
      <c r="F207" s="454"/>
      <c r="G207" s="449"/>
      <c r="H207" s="449"/>
      <c r="I207" s="448"/>
    </row>
    <row r="208" spans="1:9" x14ac:dyDescent="0.25">
      <c r="B208" s="452" t="s">
        <v>1006</v>
      </c>
      <c r="C208" s="555"/>
      <c r="D208" s="450" t="s">
        <v>640</v>
      </c>
      <c r="E208" s="450"/>
      <c r="F208" s="454">
        <v>1</v>
      </c>
      <c r="G208" s="449" t="s">
        <v>631</v>
      </c>
      <c r="H208" s="449"/>
      <c r="I208" s="469">
        <f>F208*H208</f>
        <v>0</v>
      </c>
    </row>
    <row r="209" spans="2:9" x14ac:dyDescent="0.25">
      <c r="B209" s="452"/>
      <c r="C209" s="555"/>
      <c r="D209" s="450"/>
      <c r="E209" s="450"/>
      <c r="F209" s="454"/>
      <c r="G209" s="449"/>
      <c r="H209" s="449"/>
      <c r="I209" s="448"/>
    </row>
    <row r="210" spans="2:9" x14ac:dyDescent="0.25">
      <c r="B210" s="452" t="s">
        <v>1005</v>
      </c>
      <c r="C210" s="555"/>
      <c r="D210" s="450" t="s">
        <v>638</v>
      </c>
      <c r="E210" s="450"/>
      <c r="F210" s="454">
        <v>1</v>
      </c>
      <c r="G210" s="449" t="s">
        <v>631</v>
      </c>
      <c r="H210" s="449"/>
      <c r="I210" s="469">
        <f>F210*H210</f>
        <v>0</v>
      </c>
    </row>
    <row r="211" spans="2:9" x14ac:dyDescent="0.25">
      <c r="B211" s="452"/>
      <c r="C211" s="555"/>
      <c r="D211" s="450"/>
      <c r="E211" s="450"/>
      <c r="F211" s="454"/>
      <c r="G211" s="449"/>
      <c r="H211" s="449"/>
      <c r="I211" s="448"/>
    </row>
    <row r="212" spans="2:9" x14ac:dyDescent="0.25">
      <c r="B212" s="452" t="s">
        <v>1004</v>
      </c>
      <c r="C212" s="555"/>
      <c r="D212" s="450" t="s">
        <v>636</v>
      </c>
      <c r="E212" s="450"/>
      <c r="F212" s="454">
        <v>1</v>
      </c>
      <c r="G212" s="449" t="s">
        <v>631</v>
      </c>
      <c r="H212" s="449"/>
      <c r="I212" s="469">
        <f>F212*H212</f>
        <v>0</v>
      </c>
    </row>
    <row r="213" spans="2:9" x14ac:dyDescent="0.25">
      <c r="B213" s="452"/>
      <c r="C213" s="555"/>
      <c r="D213" s="450"/>
      <c r="E213" s="450"/>
      <c r="F213" s="454"/>
      <c r="G213" s="449"/>
      <c r="H213" s="449"/>
      <c r="I213" s="448"/>
    </row>
    <row r="214" spans="2:9" ht="24" x14ac:dyDescent="0.25">
      <c r="B214" s="452" t="s">
        <v>1003</v>
      </c>
      <c r="C214" s="555"/>
      <c r="D214" s="450" t="s">
        <v>634</v>
      </c>
      <c r="E214" s="450"/>
      <c r="F214" s="454">
        <v>1</v>
      </c>
      <c r="G214" s="449" t="s">
        <v>631</v>
      </c>
      <c r="H214" s="449"/>
      <c r="I214" s="469">
        <f>F214*H214</f>
        <v>0</v>
      </c>
    </row>
    <row r="215" spans="2:9" x14ac:dyDescent="0.25">
      <c r="B215" s="452"/>
      <c r="C215" s="555"/>
      <c r="D215" s="450"/>
      <c r="E215" s="450"/>
      <c r="F215" s="454"/>
      <c r="G215" s="449"/>
      <c r="H215" s="449"/>
      <c r="I215" s="448"/>
    </row>
    <row r="216" spans="2:9" ht="24" x14ac:dyDescent="0.25">
      <c r="B216" s="452" t="s">
        <v>1002</v>
      </c>
      <c r="C216" s="555"/>
      <c r="D216" s="450" t="s">
        <v>632</v>
      </c>
      <c r="E216" s="450"/>
      <c r="F216" s="454">
        <v>1</v>
      </c>
      <c r="G216" s="449" t="s">
        <v>631</v>
      </c>
      <c r="H216" s="449"/>
      <c r="I216" s="469">
        <f>F216*H216</f>
        <v>0</v>
      </c>
    </row>
    <row r="217" spans="2:9" x14ac:dyDescent="0.25">
      <c r="B217" s="452"/>
      <c r="C217" s="555"/>
      <c r="D217" s="450"/>
      <c r="E217" s="450"/>
      <c r="F217" s="454"/>
      <c r="G217" s="449"/>
      <c r="H217" s="449"/>
      <c r="I217" s="448"/>
    </row>
    <row r="218" spans="2:9" ht="36" x14ac:dyDescent="0.25">
      <c r="B218" s="447" t="s">
        <v>1001</v>
      </c>
      <c r="C218" s="554"/>
      <c r="D218" s="445" t="s">
        <v>629</v>
      </c>
      <c r="E218" s="445"/>
      <c r="F218" s="553">
        <v>10</v>
      </c>
      <c r="G218" s="444" t="s">
        <v>628</v>
      </c>
      <c r="H218" s="444"/>
      <c r="I218" s="443">
        <f>SUM(I26,I138,I153,I163,I181,I216,I214,I212,I210,I208,I206,I204,I202)*0.1</f>
        <v>0</v>
      </c>
    </row>
  </sheetData>
  <mergeCells count="20">
    <mergeCell ref="C14:D14"/>
    <mergeCell ref="C15:D15"/>
    <mergeCell ref="C19:D19"/>
    <mergeCell ref="B21:C21"/>
    <mergeCell ref="C9:D9"/>
    <mergeCell ref="C12:D12"/>
    <mergeCell ref="C13:D13"/>
    <mergeCell ref="C26:D26"/>
    <mergeCell ref="C28:D28"/>
    <mergeCell ref="C29:D29"/>
    <mergeCell ref="C140:D140"/>
    <mergeCell ref="C16:D16"/>
    <mergeCell ref="C17:D17"/>
    <mergeCell ref="C18:D18"/>
    <mergeCell ref="C199:D199"/>
    <mergeCell ref="C141:D141"/>
    <mergeCell ref="C153:D153"/>
    <mergeCell ref="C155:D155"/>
    <mergeCell ref="C165:D165"/>
    <mergeCell ref="C183:D183"/>
  </mergeCells>
  <pageMargins left="0.23000000000000004" right="0.23000000000000004" top="0.99" bottom="0.4" header="0.7" footer="0.2"/>
  <pageSetup paperSize="9" fitToHeight="0" orientation="landscape" r:id="rId1"/>
  <headerFooter>
    <oddHeader>&amp;R&amp;A</oddHeader>
    <oddFooter>&amp;L&amp;"Arial,Poševno"&amp;7&amp;F;  &amp;D&amp;RList &amp;P od &amp;N</oddFooter>
  </headerFooter>
  <rowBreaks count="4" manualBreakCount="4">
    <brk id="22" min="1" max="8" man="1"/>
    <brk id="99" min="1" max="8" man="1"/>
    <brk id="139" min="1" max="8" man="1"/>
    <brk id="152" min="1"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I181"/>
  <sheetViews>
    <sheetView view="pageBreakPreview" zoomScaleNormal="100" zoomScaleSheetLayoutView="100" workbookViewId="0"/>
  </sheetViews>
  <sheetFormatPr defaultRowHeight="15" x14ac:dyDescent="0.25"/>
  <cols>
    <col min="1" max="1" width="4.28515625" customWidth="1"/>
    <col min="2" max="2" width="3.85546875" style="603" bestFit="1" customWidth="1"/>
    <col min="3" max="3" width="34" style="602" customWidth="1"/>
    <col min="4" max="4" width="4.42578125" customWidth="1"/>
    <col min="5" max="5" width="9.140625" style="601"/>
    <col min="6" max="6" width="11.28515625" style="600" customWidth="1"/>
    <col min="7" max="7" width="15.140625" style="599" customWidth="1"/>
  </cols>
  <sheetData>
    <row r="4" spans="2:9" ht="18.75" x14ac:dyDescent="0.3">
      <c r="B4" s="720" t="s">
        <v>1130</v>
      </c>
      <c r="C4" s="720"/>
      <c r="D4" s="720"/>
      <c r="E4" s="720"/>
      <c r="F4" s="720"/>
      <c r="G4" s="720"/>
      <c r="H4" s="629"/>
      <c r="I4" s="629"/>
    </row>
    <row r="5" spans="2:9" ht="18.75" x14ac:dyDescent="0.3">
      <c r="B5" s="720" t="s">
        <v>1129</v>
      </c>
      <c r="C5" s="720"/>
      <c r="D5" s="720"/>
      <c r="E5" s="720"/>
      <c r="F5" s="720"/>
      <c r="G5" s="720"/>
      <c r="H5" s="629"/>
      <c r="I5" s="629"/>
    </row>
    <row r="6" spans="2:9" x14ac:dyDescent="0.25">
      <c r="B6" s="630"/>
      <c r="C6"/>
      <c r="E6"/>
      <c r="F6"/>
    </row>
    <row r="7" spans="2:9" x14ac:dyDescent="0.25">
      <c r="B7" s="631"/>
      <c r="C7" s="632"/>
      <c r="D7" s="632"/>
      <c r="E7" s="632"/>
      <c r="F7" s="632"/>
      <c r="G7" s="633"/>
    </row>
    <row r="8" spans="2:9" x14ac:dyDescent="0.25">
      <c r="B8" s="630"/>
      <c r="C8"/>
      <c r="E8"/>
      <c r="F8"/>
    </row>
    <row r="9" spans="2:9" x14ac:dyDescent="0.25">
      <c r="B9" s="630"/>
      <c r="C9" t="s">
        <v>127</v>
      </c>
      <c r="E9"/>
      <c r="F9"/>
      <c r="G9" s="599">
        <f>G93</f>
        <v>0</v>
      </c>
    </row>
    <row r="10" spans="2:9" x14ac:dyDescent="0.25">
      <c r="B10" s="630"/>
      <c r="C10"/>
      <c r="E10"/>
      <c r="F10"/>
    </row>
    <row r="11" spans="2:9" x14ac:dyDescent="0.25">
      <c r="B11" s="630"/>
      <c r="C11" t="s">
        <v>1122</v>
      </c>
      <c r="E11"/>
      <c r="F11"/>
      <c r="G11" s="599">
        <f>G111</f>
        <v>0</v>
      </c>
    </row>
    <row r="12" spans="2:9" x14ac:dyDescent="0.25">
      <c r="B12" s="630"/>
      <c r="C12"/>
      <c r="E12"/>
      <c r="F12"/>
    </row>
    <row r="13" spans="2:9" x14ac:dyDescent="0.25">
      <c r="B13" s="630"/>
      <c r="C13" t="s">
        <v>1087</v>
      </c>
      <c r="E13"/>
      <c r="F13"/>
      <c r="G13" s="599">
        <f>G159</f>
        <v>0</v>
      </c>
    </row>
    <row r="14" spans="2:9" x14ac:dyDescent="0.25">
      <c r="B14" s="630"/>
      <c r="C14"/>
      <c r="E14"/>
      <c r="F14"/>
    </row>
    <row r="15" spans="2:9" x14ac:dyDescent="0.25">
      <c r="B15" s="630"/>
      <c r="C15" s="634" t="s">
        <v>1062</v>
      </c>
      <c r="D15" s="634"/>
      <c r="E15" s="634"/>
      <c r="F15" s="634"/>
      <c r="G15" s="635">
        <f>G181</f>
        <v>0</v>
      </c>
    </row>
    <row r="16" spans="2:9" x14ac:dyDescent="0.25">
      <c r="B16" s="630"/>
      <c r="C16" s="634"/>
      <c r="D16" s="634"/>
      <c r="E16" s="634"/>
      <c r="F16" s="634"/>
      <c r="G16" s="635"/>
    </row>
    <row r="17" spans="2:7" x14ac:dyDescent="0.25">
      <c r="B17" s="630"/>
      <c r="C17" s="616" t="s">
        <v>1123</v>
      </c>
      <c r="D17" s="616"/>
      <c r="E17" s="616"/>
      <c r="F17" s="616"/>
      <c r="G17" s="636">
        <f>0.1*SUM(G9:G15)</f>
        <v>0</v>
      </c>
    </row>
    <row r="18" spans="2:7" x14ac:dyDescent="0.25">
      <c r="B18" s="630"/>
      <c r="C18" t="s">
        <v>1124</v>
      </c>
      <c r="E18"/>
      <c r="F18"/>
      <c r="G18" s="599">
        <f>SUM(G9:G17)</f>
        <v>0</v>
      </c>
    </row>
    <row r="19" spans="2:7" x14ac:dyDescent="0.25">
      <c r="B19" s="630"/>
      <c r="C19"/>
      <c r="E19"/>
      <c r="F19"/>
    </row>
    <row r="20" spans="2:7" x14ac:dyDescent="0.25">
      <c r="B20" s="637"/>
      <c r="C20" s="616"/>
      <c r="D20" s="616"/>
      <c r="E20" s="616"/>
      <c r="F20" s="616"/>
      <c r="G20" s="636"/>
    </row>
    <row r="21" spans="2:7" x14ac:dyDescent="0.25">
      <c r="B21" s="638"/>
      <c r="C21" s="634"/>
      <c r="D21" s="634"/>
      <c r="E21" s="634"/>
      <c r="F21" s="634"/>
      <c r="G21" s="635"/>
    </row>
    <row r="22" spans="2:7" ht="15.75" x14ac:dyDescent="0.25">
      <c r="B22" s="638"/>
      <c r="C22" s="639" t="s">
        <v>1125</v>
      </c>
      <c r="D22" s="634"/>
      <c r="E22" s="634"/>
      <c r="F22" s="634"/>
      <c r="G22" s="640">
        <f>SUM(G18)</f>
        <v>0</v>
      </c>
    </row>
    <row r="23" spans="2:7" ht="15.75" x14ac:dyDescent="0.25">
      <c r="B23" s="630"/>
      <c r="C23" s="639" t="s">
        <v>1126</v>
      </c>
      <c r="E23"/>
      <c r="F23"/>
      <c r="G23" s="640">
        <f>G22*0.22</f>
        <v>0</v>
      </c>
    </row>
    <row r="24" spans="2:7" ht="15.75" x14ac:dyDescent="0.25">
      <c r="B24" s="630"/>
      <c r="C24" s="639" t="s">
        <v>1127</v>
      </c>
      <c r="D24" s="639"/>
      <c r="E24" s="639"/>
      <c r="F24" s="639"/>
      <c r="G24" s="640">
        <f>SUM(G22:G23)</f>
        <v>0</v>
      </c>
    </row>
    <row r="25" spans="2:7" x14ac:dyDescent="0.25">
      <c r="G25"/>
    </row>
    <row r="28" spans="2:7" ht="120" x14ac:dyDescent="0.25">
      <c r="C28" s="696" t="s">
        <v>1158</v>
      </c>
    </row>
    <row r="44" spans="2:7" x14ac:dyDescent="0.25">
      <c r="C44" s="628" t="s">
        <v>239</v>
      </c>
      <c r="D44" s="627" t="s">
        <v>238</v>
      </c>
      <c r="E44" s="626" t="s">
        <v>237</v>
      </c>
      <c r="F44" s="625" t="s">
        <v>236</v>
      </c>
      <c r="G44" s="624" t="s">
        <v>235</v>
      </c>
    </row>
    <row r="45" spans="2:7" ht="15.75" x14ac:dyDescent="0.25">
      <c r="B45" s="612" t="s">
        <v>1121</v>
      </c>
      <c r="C45" s="611" t="s">
        <v>127</v>
      </c>
    </row>
    <row r="46" spans="2:7" s="620" customFormat="1" x14ac:dyDescent="0.25">
      <c r="B46" s="623"/>
      <c r="C46" s="619"/>
      <c r="E46" s="622"/>
      <c r="F46" s="621"/>
      <c r="G46" s="610"/>
    </row>
    <row r="47" spans="2:7" ht="45" x14ac:dyDescent="0.25">
      <c r="B47" s="603" t="str">
        <f>IF(C47="","",COUNTA($C$47:C47) &amp; ".")</f>
        <v>1.</v>
      </c>
      <c r="C47" s="602" t="s">
        <v>1120</v>
      </c>
      <c r="D47" t="s">
        <v>159</v>
      </c>
      <c r="E47" s="601">
        <v>380</v>
      </c>
      <c r="G47" s="610">
        <f>F47*E47</f>
        <v>0</v>
      </c>
    </row>
    <row r="48" spans="2:7" x14ac:dyDescent="0.25">
      <c r="B48" s="603" t="str">
        <f>IF(C48="","",COUNTA($C$47:C48) &amp; ".")</f>
        <v/>
      </c>
      <c r="G48" s="610"/>
    </row>
    <row r="49" spans="2:7" ht="30" x14ac:dyDescent="0.25">
      <c r="B49" s="603" t="str">
        <f>IF(C49="","",COUNTA($C$47:C49) &amp; ".")</f>
        <v>2.</v>
      </c>
      <c r="C49" s="602" t="s">
        <v>1119</v>
      </c>
      <c r="D49" t="s">
        <v>159</v>
      </c>
      <c r="E49" s="601">
        <v>455</v>
      </c>
      <c r="G49" s="610">
        <f>F49*E49</f>
        <v>0</v>
      </c>
    </row>
    <row r="50" spans="2:7" x14ac:dyDescent="0.25">
      <c r="B50" s="603" t="str">
        <f>IF(C50="","",COUNTA($C$47:C50) &amp; ".")</f>
        <v/>
      </c>
      <c r="G50" s="610"/>
    </row>
    <row r="51" spans="2:7" ht="60" x14ac:dyDescent="0.25">
      <c r="B51" s="603" t="str">
        <f>IF(C51="","",COUNTA($C$47:C51) &amp; ".")</f>
        <v>3.</v>
      </c>
      <c r="C51" s="602" t="s">
        <v>1118</v>
      </c>
      <c r="D51" t="s">
        <v>163</v>
      </c>
      <c r="E51" s="601">
        <v>392.25</v>
      </c>
      <c r="G51" s="610">
        <f>F51*E51</f>
        <v>0</v>
      </c>
    </row>
    <row r="52" spans="2:7" x14ac:dyDescent="0.25">
      <c r="B52" s="603" t="str">
        <f>IF(C52="","",COUNTA($C$47:C52) &amp; ".")</f>
        <v/>
      </c>
      <c r="G52" s="610"/>
    </row>
    <row r="53" spans="2:7" ht="60" x14ac:dyDescent="0.25">
      <c r="B53" s="603" t="str">
        <f>IF(C53="","",COUNTA($C$47:C53) &amp; ".")</f>
        <v>4.</v>
      </c>
      <c r="C53" s="602" t="s">
        <v>1117</v>
      </c>
      <c r="D53" t="s">
        <v>163</v>
      </c>
      <c r="E53" s="601">
        <v>392.25</v>
      </c>
      <c r="G53" s="610">
        <f>F53*E53</f>
        <v>0</v>
      </c>
    </row>
    <row r="54" spans="2:7" x14ac:dyDescent="0.25">
      <c r="B54" s="603" t="str">
        <f>IF(C54="","",COUNTA($C$47:C54) &amp; ".")</f>
        <v/>
      </c>
      <c r="G54" s="610"/>
    </row>
    <row r="55" spans="2:7" ht="45" x14ac:dyDescent="0.25">
      <c r="B55" s="603" t="str">
        <f>IF(C55="","",COUNTA($C$47:C55) &amp; ".")</f>
        <v>5.</v>
      </c>
      <c r="C55" s="602" t="s">
        <v>1116</v>
      </c>
      <c r="D55" t="s">
        <v>163</v>
      </c>
      <c r="E55" s="601">
        <v>15</v>
      </c>
      <c r="G55" s="610">
        <f>F55*E55</f>
        <v>0</v>
      </c>
    </row>
    <row r="56" spans="2:7" x14ac:dyDescent="0.25">
      <c r="B56" s="603" t="str">
        <f>IF(C56="","",COUNTA($C$47:C56) &amp; ".")</f>
        <v/>
      </c>
      <c r="G56" s="610"/>
    </row>
    <row r="57" spans="2:7" ht="33" customHeight="1" x14ac:dyDescent="0.25">
      <c r="B57" s="603" t="str">
        <f>IF(C57="","",COUNTA($C$47:C57) &amp; ".")</f>
        <v>6.</v>
      </c>
      <c r="C57" s="602" t="s">
        <v>1115</v>
      </c>
      <c r="D57" t="s">
        <v>159</v>
      </c>
      <c r="E57" s="601">
        <v>367</v>
      </c>
      <c r="G57" s="610">
        <f>F57*E57</f>
        <v>0</v>
      </c>
    </row>
    <row r="58" spans="2:7" x14ac:dyDescent="0.25">
      <c r="B58" s="603" t="str">
        <f>IF(C58="","",COUNTA($C$47:C58) &amp; ".")</f>
        <v/>
      </c>
      <c r="G58" s="610"/>
    </row>
    <row r="59" spans="2:7" ht="105" x14ac:dyDescent="0.25">
      <c r="B59" s="603" t="str">
        <f>IF(C59="","",COUNTA($C$47:C59) &amp; ".")</f>
        <v>7.</v>
      </c>
      <c r="C59" s="602" t="s">
        <v>1114</v>
      </c>
      <c r="D59" t="s">
        <v>163</v>
      </c>
      <c r="E59" s="601">
        <v>31.5</v>
      </c>
      <c r="G59" s="610">
        <f>F59*E59</f>
        <v>0</v>
      </c>
    </row>
    <row r="60" spans="2:7" x14ac:dyDescent="0.25">
      <c r="B60" s="603" t="str">
        <f>IF(C60="","",COUNTA($C$47:C60) &amp; ".")</f>
        <v/>
      </c>
      <c r="G60" s="610"/>
    </row>
    <row r="61" spans="2:7" ht="135" x14ac:dyDescent="0.25">
      <c r="B61" s="603" t="str">
        <f>IF(C61="","",COUNTA($C$47:C61) &amp; ".")</f>
        <v>8.</v>
      </c>
      <c r="C61" s="602" t="s">
        <v>1113</v>
      </c>
      <c r="D61" t="s">
        <v>163</v>
      </c>
      <c r="E61" s="601">
        <v>107.5</v>
      </c>
      <c r="G61" s="610">
        <f>F61*E61</f>
        <v>0</v>
      </c>
    </row>
    <row r="62" spans="2:7" x14ac:dyDescent="0.25">
      <c r="B62" s="603" t="str">
        <f>IF(C62="","",COUNTA($C$47:C62) &amp; ".")</f>
        <v/>
      </c>
      <c r="G62" s="610"/>
    </row>
    <row r="63" spans="2:7" ht="49.5" customHeight="1" x14ac:dyDescent="0.25">
      <c r="B63" s="603" t="str">
        <f>IF(C63="","",COUNTA($C$47:C63) &amp; ".")</f>
        <v>9.</v>
      </c>
      <c r="C63" s="602" t="s">
        <v>1112</v>
      </c>
      <c r="D63" t="s">
        <v>163</v>
      </c>
      <c r="E63" s="601">
        <v>47.86</v>
      </c>
      <c r="G63" s="610">
        <f>F63*E63</f>
        <v>0</v>
      </c>
    </row>
    <row r="64" spans="2:7" x14ac:dyDescent="0.25">
      <c r="B64" s="603" t="str">
        <f>IF(C64="","",COUNTA($C$47:C64) &amp; ".")</f>
        <v/>
      </c>
      <c r="G64" s="610"/>
    </row>
    <row r="65" spans="2:7" ht="60" x14ac:dyDescent="0.25">
      <c r="B65" s="603" t="str">
        <f>IF(C65="","",COUNTA($C$47:C65) &amp; ".")</f>
        <v>10.</v>
      </c>
      <c r="C65" s="602" t="s">
        <v>1111</v>
      </c>
      <c r="D65" t="s">
        <v>163</v>
      </c>
      <c r="E65" s="601">
        <v>555.74</v>
      </c>
      <c r="G65" s="610">
        <f>F65*E65</f>
        <v>0</v>
      </c>
    </row>
    <row r="66" spans="2:7" x14ac:dyDescent="0.25">
      <c r="B66" s="603" t="str">
        <f>IF(C66="","",COUNTA($C$47:C66) &amp; ".")</f>
        <v/>
      </c>
      <c r="G66" s="610"/>
    </row>
    <row r="67" spans="2:7" ht="90" x14ac:dyDescent="0.25">
      <c r="B67" s="603" t="str">
        <f>IF(C67="","",COUNTA($C$47:C67) &amp; ".")</f>
        <v>11.</v>
      </c>
      <c r="C67" s="602" t="s">
        <v>1110</v>
      </c>
      <c r="D67" t="s">
        <v>163</v>
      </c>
      <c r="E67" s="601">
        <v>73.400000000000006</v>
      </c>
      <c r="G67" s="610">
        <f>F67*E67</f>
        <v>0</v>
      </c>
    </row>
    <row r="68" spans="2:7" x14ac:dyDescent="0.25">
      <c r="B68" s="603" t="str">
        <f>IF(C68="","",COUNTA($C$47:C68) &amp; ".")</f>
        <v/>
      </c>
      <c r="G68" s="610"/>
    </row>
    <row r="69" spans="2:7" ht="45" x14ac:dyDescent="0.25">
      <c r="B69" s="603" t="str">
        <f>IF(C69="","",COUNTA($C$47:C69) &amp; ".")</f>
        <v>12.</v>
      </c>
      <c r="C69" s="602" t="s">
        <v>1109</v>
      </c>
      <c r="D69" t="s">
        <v>163</v>
      </c>
      <c r="E69" s="601">
        <v>736.64</v>
      </c>
      <c r="G69" s="610">
        <f>F69*E69</f>
        <v>0</v>
      </c>
    </row>
    <row r="70" spans="2:7" x14ac:dyDescent="0.25">
      <c r="B70" s="603" t="str">
        <f>IF(C70="","",COUNTA($C$47:C70) &amp; ".")</f>
        <v/>
      </c>
      <c r="G70" s="610"/>
    </row>
    <row r="71" spans="2:7" ht="30" x14ac:dyDescent="0.25">
      <c r="B71" s="603" t="str">
        <f>IF(C71="","",COUNTA($C$47:C71) &amp; ".")</f>
        <v>13.</v>
      </c>
      <c r="C71" s="602" t="s">
        <v>1108</v>
      </c>
      <c r="D71" t="s">
        <v>1053</v>
      </c>
      <c r="E71" s="601">
        <v>10</v>
      </c>
      <c r="G71" s="610">
        <f>F71*E71</f>
        <v>0</v>
      </c>
    </row>
    <row r="72" spans="2:7" x14ac:dyDescent="0.25">
      <c r="B72" s="603" t="str">
        <f>IF(C72="","",COUNTA($C$47:C72) &amp; ".")</f>
        <v/>
      </c>
      <c r="G72" s="610"/>
    </row>
    <row r="73" spans="2:7" ht="90" x14ac:dyDescent="0.25">
      <c r="B73" s="603" t="str">
        <f>IF(C73="","",COUNTA($C$47:C73) &amp; ".")</f>
        <v>14.</v>
      </c>
      <c r="C73" s="602" t="s">
        <v>1107</v>
      </c>
      <c r="D73" t="s">
        <v>12</v>
      </c>
      <c r="E73" s="601">
        <v>1</v>
      </c>
      <c r="G73" s="610">
        <f>F73*E73</f>
        <v>0</v>
      </c>
    </row>
    <row r="74" spans="2:7" x14ac:dyDescent="0.25">
      <c r="B74" s="603" t="str">
        <f>IF(C74="","",COUNTA($C$47:C74) &amp; ".")</f>
        <v/>
      </c>
      <c r="G74" s="610"/>
    </row>
    <row r="75" spans="2:7" ht="75" x14ac:dyDescent="0.25">
      <c r="B75" s="603" t="str">
        <f>IF(C75="","",COUNTA($C$47:C75) &amp; ".")</f>
        <v>15.</v>
      </c>
      <c r="C75" s="602" t="s">
        <v>1106</v>
      </c>
      <c r="D75" t="s">
        <v>12</v>
      </c>
      <c r="E75" s="601">
        <v>20</v>
      </c>
      <c r="G75" s="610">
        <f>F75*E75</f>
        <v>0</v>
      </c>
    </row>
    <row r="76" spans="2:7" x14ac:dyDescent="0.25">
      <c r="B76" s="603" t="str">
        <f>IF(C76="","",COUNTA($C$47:C76) &amp; ".")</f>
        <v/>
      </c>
      <c r="G76" s="610"/>
    </row>
    <row r="77" spans="2:7" ht="75.75" customHeight="1" x14ac:dyDescent="0.25">
      <c r="B77" s="603" t="str">
        <f>IF(C77="","",COUNTA($C$47:C77) &amp; ".")</f>
        <v>16.</v>
      </c>
      <c r="C77" s="602" t="s">
        <v>1105</v>
      </c>
      <c r="D77" t="s">
        <v>12</v>
      </c>
      <c r="E77" s="601">
        <v>1</v>
      </c>
      <c r="G77" s="610">
        <f>F77*E77</f>
        <v>0</v>
      </c>
    </row>
    <row r="78" spans="2:7" x14ac:dyDescent="0.25">
      <c r="B78" s="603" t="str">
        <f>IF(C78="","",COUNTA($C$47:C78) &amp; ".")</f>
        <v/>
      </c>
      <c r="G78" s="610"/>
    </row>
    <row r="79" spans="2:7" ht="90" x14ac:dyDescent="0.25">
      <c r="B79" s="603" t="str">
        <f>IF(C79="","",COUNTA($C$47:C79) &amp; ".")</f>
        <v>17.</v>
      </c>
      <c r="C79" s="602" t="s">
        <v>1104</v>
      </c>
      <c r="D79" t="s">
        <v>12</v>
      </c>
      <c r="E79" s="601">
        <v>1</v>
      </c>
      <c r="G79" s="610">
        <f>F79*E79</f>
        <v>0</v>
      </c>
    </row>
    <row r="80" spans="2:7" x14ac:dyDescent="0.25">
      <c r="B80" s="603" t="str">
        <f>IF(C80="","",COUNTA($C$47:C80) &amp; ".")</f>
        <v/>
      </c>
      <c r="G80" s="610"/>
    </row>
    <row r="81" spans="2:7" ht="45" x14ac:dyDescent="0.25">
      <c r="B81" s="603" t="str">
        <f>IF(C81="","",COUNTA($C$47:C81) &amp; ".")</f>
        <v>18.</v>
      </c>
      <c r="C81" s="602" t="s">
        <v>1103</v>
      </c>
      <c r="D81" t="s">
        <v>12</v>
      </c>
      <c r="E81" s="601">
        <v>5</v>
      </c>
      <c r="G81" s="610">
        <f>F81*E81</f>
        <v>0</v>
      </c>
    </row>
    <row r="82" spans="2:7" x14ac:dyDescent="0.25">
      <c r="B82" s="603" t="str">
        <f>IF(C82="","",COUNTA($C$47:C82) &amp; ".")</f>
        <v/>
      </c>
      <c r="G82" s="610"/>
    </row>
    <row r="83" spans="2:7" ht="45" x14ac:dyDescent="0.25">
      <c r="B83" s="603" t="str">
        <f>IF(C83="","",COUNTA($C$47:C83) &amp; ".")</f>
        <v>19.</v>
      </c>
      <c r="C83" s="602" t="s">
        <v>1102</v>
      </c>
      <c r="D83" t="s">
        <v>676</v>
      </c>
      <c r="E83" s="601">
        <v>10</v>
      </c>
      <c r="G83" s="610">
        <f>F83*E83</f>
        <v>0</v>
      </c>
    </row>
    <row r="84" spans="2:7" x14ac:dyDescent="0.25">
      <c r="B84" s="603" t="str">
        <f>IF(C84="","",COUNTA($C$47:C84) &amp; ".")</f>
        <v/>
      </c>
      <c r="G84" s="610"/>
    </row>
    <row r="85" spans="2:7" x14ac:dyDescent="0.25">
      <c r="B85" s="603" t="str">
        <f>IF(C85="","",COUNTA($C$47:C85) &amp; ".")</f>
        <v>20.</v>
      </c>
      <c r="C85" s="602" t="s">
        <v>1101</v>
      </c>
      <c r="D85" t="s">
        <v>159</v>
      </c>
      <c r="E85" s="601">
        <v>380</v>
      </c>
      <c r="G85" s="610">
        <f>F85*E85</f>
        <v>0</v>
      </c>
    </row>
    <row r="86" spans="2:7" x14ac:dyDescent="0.25">
      <c r="B86" s="603" t="str">
        <f>IF(C86="","",COUNTA($C$47:C86) &amp; ".")</f>
        <v/>
      </c>
      <c r="G86" s="610"/>
    </row>
    <row r="87" spans="2:7" ht="30" x14ac:dyDescent="0.25">
      <c r="B87" s="603" t="str">
        <f>IF(C87="","",COUNTA($C$47:C87) &amp; ".")</f>
        <v>21.</v>
      </c>
      <c r="C87" s="602" t="s">
        <v>1100</v>
      </c>
      <c r="D87" t="s">
        <v>159</v>
      </c>
      <c r="E87" s="601">
        <v>380</v>
      </c>
      <c r="G87" s="610">
        <f>F87*E87</f>
        <v>0</v>
      </c>
    </row>
    <row r="88" spans="2:7" x14ac:dyDescent="0.25">
      <c r="B88" s="603" t="str">
        <f>IF(C88="","",COUNTA($C$47:C88) &amp; ".")</f>
        <v/>
      </c>
      <c r="G88" s="610"/>
    </row>
    <row r="89" spans="2:7" ht="45" x14ac:dyDescent="0.25">
      <c r="B89" s="603" t="str">
        <f>IF(C89="","",COUNTA($C$47:C89) &amp; ".")</f>
        <v>22.</v>
      </c>
      <c r="C89" s="602" t="s">
        <v>1099</v>
      </c>
      <c r="D89" t="s">
        <v>159</v>
      </c>
      <c r="E89" s="601">
        <v>380</v>
      </c>
      <c r="G89" s="610">
        <f>F89*E89</f>
        <v>0</v>
      </c>
    </row>
    <row r="90" spans="2:7" s="620" customFormat="1" x14ac:dyDescent="0.25">
      <c r="B90" s="623"/>
      <c r="C90" s="619"/>
      <c r="E90" s="622"/>
      <c r="F90" s="621"/>
      <c r="G90" s="610"/>
    </row>
    <row r="91" spans="2:7" x14ac:dyDescent="0.25">
      <c r="B91" s="603" t="str">
        <f>IF(C91="","",COUNTA($C$47:C91) &amp; ".")</f>
        <v>23.</v>
      </c>
      <c r="C91" s="602" t="s">
        <v>1098</v>
      </c>
      <c r="D91" t="s">
        <v>159</v>
      </c>
      <c r="E91" s="601">
        <v>1000</v>
      </c>
      <c r="G91" s="610">
        <f>F91*E91</f>
        <v>0</v>
      </c>
    </row>
    <row r="92" spans="2:7" x14ac:dyDescent="0.25">
      <c r="B92" s="603" t="str">
        <f>IF(C92="","",COUNTA($C$47:C92) &amp; ".")</f>
        <v/>
      </c>
      <c r="G92" s="610"/>
    </row>
    <row r="93" spans="2:7" x14ac:dyDescent="0.25">
      <c r="C93" s="608" t="s">
        <v>1097</v>
      </c>
      <c r="D93" s="607"/>
      <c r="E93" s="606"/>
      <c r="F93" s="605"/>
      <c r="G93" s="604">
        <f>SUM(G47:G92)</f>
        <v>0</v>
      </c>
    </row>
    <row r="94" spans="2:7" x14ac:dyDescent="0.25">
      <c r="B94" s="603" t="str">
        <f>IF(C94="","",COUNTA($C$47:C94) &amp; ".")</f>
        <v/>
      </c>
    </row>
    <row r="95" spans="2:7" ht="15.75" x14ac:dyDescent="0.25">
      <c r="C95" s="611" t="s">
        <v>90</v>
      </c>
    </row>
    <row r="96" spans="2:7" x14ac:dyDescent="0.25">
      <c r="B96" s="603" t="str">
        <f>IF(C96="","",COUNTA($C$47:C96) &amp; ".")</f>
        <v/>
      </c>
    </row>
    <row r="97" spans="2:7" ht="60" x14ac:dyDescent="0.25">
      <c r="B97" s="603" t="str">
        <f>IF(C97="","",COUNTA($C$97:C97) &amp; ".")</f>
        <v>1.</v>
      </c>
      <c r="C97" s="602" t="s">
        <v>1096</v>
      </c>
      <c r="D97" t="s">
        <v>676</v>
      </c>
      <c r="E97" s="601">
        <v>565</v>
      </c>
      <c r="G97" s="610">
        <f>F97*E97</f>
        <v>0</v>
      </c>
    </row>
    <row r="98" spans="2:7" x14ac:dyDescent="0.25">
      <c r="B98" s="603" t="str">
        <f>IF(C98="","",COUNTA($C$97:C98) &amp; ".")</f>
        <v/>
      </c>
      <c r="G98" s="610"/>
    </row>
    <row r="99" spans="2:7" ht="75" x14ac:dyDescent="0.25">
      <c r="B99" s="603" t="str">
        <f>IF(C99="","",COUNTA($C$97:C99) &amp; ".")</f>
        <v>2.</v>
      </c>
      <c r="C99" s="602" t="s">
        <v>1095</v>
      </c>
      <c r="D99" t="s">
        <v>12</v>
      </c>
      <c r="E99" s="601">
        <v>30</v>
      </c>
      <c r="G99" s="610">
        <f>F99*E99</f>
        <v>0</v>
      </c>
    </row>
    <row r="100" spans="2:7" x14ac:dyDescent="0.25">
      <c r="B100" s="603" t="str">
        <f>IF(C100="","",COUNTA($C$97:C100) &amp; ".")</f>
        <v/>
      </c>
      <c r="G100" s="610"/>
    </row>
    <row r="101" spans="2:7" ht="45" x14ac:dyDescent="0.25">
      <c r="B101" s="603" t="str">
        <f>IF(C101="","",COUNTA($C$97:C101) &amp; ".")</f>
        <v>3.</v>
      </c>
      <c r="C101" s="602" t="s">
        <v>1094</v>
      </c>
      <c r="D101" t="s">
        <v>676</v>
      </c>
      <c r="E101" s="601">
        <v>565</v>
      </c>
      <c r="G101" s="610">
        <f>F101*E101</f>
        <v>0</v>
      </c>
    </row>
    <row r="102" spans="2:7" x14ac:dyDescent="0.25">
      <c r="B102" s="603" t="str">
        <f>IF(C102="","",COUNTA($C$97:C102) &amp; ".")</f>
        <v/>
      </c>
    </row>
    <row r="103" spans="2:7" ht="105" x14ac:dyDescent="0.25">
      <c r="B103" s="603" t="str">
        <f>IF(C103="","",COUNTA($C$97:C103) &amp; ".")</f>
        <v>4.</v>
      </c>
      <c r="C103" s="602" t="s">
        <v>1093</v>
      </c>
      <c r="D103" t="s">
        <v>12</v>
      </c>
      <c r="E103" s="601">
        <v>1</v>
      </c>
      <c r="G103" s="610">
        <f>F103*E103</f>
        <v>0</v>
      </c>
    </row>
    <row r="104" spans="2:7" x14ac:dyDescent="0.25">
      <c r="B104" s="603" t="str">
        <f>IF(C104="","",COUNTA($C$97:C104) &amp; ".")</f>
        <v/>
      </c>
      <c r="G104" s="610"/>
    </row>
    <row r="105" spans="2:7" ht="30" x14ac:dyDescent="0.25">
      <c r="B105" s="603" t="str">
        <f>IF(C105="","",COUNTA($C$97:C105) &amp; ".")</f>
        <v>5.</v>
      </c>
      <c r="C105" s="602" t="s">
        <v>1092</v>
      </c>
      <c r="D105" t="s">
        <v>12</v>
      </c>
      <c r="E105" s="601">
        <v>25</v>
      </c>
      <c r="G105" s="610">
        <f>F105*E105</f>
        <v>0</v>
      </c>
    </row>
    <row r="106" spans="2:7" x14ac:dyDescent="0.25">
      <c r="B106" s="603" t="str">
        <f>IF(C106="","",COUNTA($C$97:C106) &amp; ".")</f>
        <v/>
      </c>
      <c r="G106" s="610"/>
    </row>
    <row r="107" spans="2:7" ht="45" x14ac:dyDescent="0.25">
      <c r="B107" s="603" t="str">
        <f>IF(C107="","",COUNTA($C$97:C107) &amp; ".")</f>
        <v>6.</v>
      </c>
      <c r="C107" s="602" t="s">
        <v>1091</v>
      </c>
      <c r="D107" t="s">
        <v>12</v>
      </c>
      <c r="E107" s="601">
        <v>1</v>
      </c>
      <c r="G107" s="610">
        <f>F107*E107</f>
        <v>0</v>
      </c>
    </row>
    <row r="108" spans="2:7" x14ac:dyDescent="0.25">
      <c r="B108" s="603" t="str">
        <f>IF(C108="","",COUNTA($C$97:C108) &amp; ".")</f>
        <v/>
      </c>
      <c r="G108" s="610"/>
    </row>
    <row r="109" spans="2:7" x14ac:dyDescent="0.25">
      <c r="B109" s="603" t="str">
        <f>IF(C109="","",COUNTA($C$97:C109) &amp; ".")</f>
        <v>7.</v>
      </c>
      <c r="C109" s="602" t="s">
        <v>1090</v>
      </c>
      <c r="D109" t="s">
        <v>12</v>
      </c>
      <c r="E109" s="601">
        <v>1</v>
      </c>
      <c r="G109" s="610">
        <f>F109*E109</f>
        <v>0</v>
      </c>
    </row>
    <row r="110" spans="2:7" x14ac:dyDescent="0.25">
      <c r="B110" s="603" t="str">
        <f>IF(C110="","",COUNTA($C$44:C110) &amp; ".")</f>
        <v/>
      </c>
      <c r="G110" s="610"/>
    </row>
    <row r="111" spans="2:7" x14ac:dyDescent="0.25">
      <c r="B111" s="609"/>
      <c r="C111" s="608" t="s">
        <v>1089</v>
      </c>
      <c r="D111" s="607"/>
      <c r="E111" s="606"/>
      <c r="F111" s="605"/>
      <c r="G111" s="604">
        <f>SUM(G97:G110)</f>
        <v>0</v>
      </c>
    </row>
    <row r="113" spans="2:7" ht="15.75" x14ac:dyDescent="0.25">
      <c r="B113" s="612" t="s">
        <v>1088</v>
      </c>
      <c r="C113" s="611" t="s">
        <v>1087</v>
      </c>
    </row>
    <row r="115" spans="2:7" ht="30" x14ac:dyDescent="0.25">
      <c r="B115" s="603" t="str">
        <f>IF(C115="","",COUNTA($C$115:C115) &amp; ".")</f>
        <v>1.</v>
      </c>
      <c r="C115" s="602" t="s">
        <v>1086</v>
      </c>
      <c r="D115" t="s">
        <v>676</v>
      </c>
      <c r="E115" s="601">
        <v>565</v>
      </c>
      <c r="G115" s="610">
        <f>F115*E115</f>
        <v>0</v>
      </c>
    </row>
    <row r="116" spans="2:7" x14ac:dyDescent="0.25">
      <c r="B116" s="603" t="str">
        <f>IF(C116="","",COUNTA($C$115:C116) &amp; ".")</f>
        <v/>
      </c>
      <c r="G116" s="610"/>
    </row>
    <row r="117" spans="2:7" ht="30" x14ac:dyDescent="0.25">
      <c r="B117" s="603" t="str">
        <f>IF(C117="","",COUNTA($C$115:C117) &amp; ".")</f>
        <v>2.</v>
      </c>
      <c r="C117" s="602" t="s">
        <v>1085</v>
      </c>
      <c r="D117" t="s">
        <v>12</v>
      </c>
      <c r="E117" s="601">
        <v>2</v>
      </c>
      <c r="G117" s="610">
        <f>F117*E117</f>
        <v>0</v>
      </c>
    </row>
    <row r="118" spans="2:7" x14ac:dyDescent="0.25">
      <c r="B118" s="603" t="str">
        <f>IF(C118="","",COUNTA($C$115:C118) &amp; ".")</f>
        <v/>
      </c>
      <c r="G118" s="610"/>
    </row>
    <row r="119" spans="2:7" x14ac:dyDescent="0.25">
      <c r="B119" s="603" t="str">
        <f>IF(C119="","",COUNTA($C$115:C119) &amp; ".")</f>
        <v>3.</v>
      </c>
      <c r="C119" s="602" t="s">
        <v>1084</v>
      </c>
      <c r="D119" t="s">
        <v>12</v>
      </c>
      <c r="E119" s="601">
        <v>1</v>
      </c>
      <c r="G119" s="610">
        <f>F119*E119</f>
        <v>0</v>
      </c>
    </row>
    <row r="120" spans="2:7" x14ac:dyDescent="0.25">
      <c r="B120" s="603" t="str">
        <f>IF(C120="","",COUNTA($C$115:C120) &amp; ".")</f>
        <v/>
      </c>
      <c r="G120" s="610"/>
    </row>
    <row r="121" spans="2:7" ht="19.5" customHeight="1" x14ac:dyDescent="0.25">
      <c r="B121" s="603" t="str">
        <f>IF(C121="","",COUNTA($C$115:C121) &amp; ".")</f>
        <v>4.</v>
      </c>
      <c r="C121" s="602" t="s">
        <v>1083</v>
      </c>
      <c r="D121" t="s">
        <v>12</v>
      </c>
      <c r="E121" s="601">
        <v>1</v>
      </c>
      <c r="G121" s="610">
        <f>F121*E121</f>
        <v>0</v>
      </c>
    </row>
    <row r="122" spans="2:7" x14ac:dyDescent="0.25">
      <c r="B122" s="603" t="str">
        <f>IF(C122="","",COUNTA($C$115:C122) &amp; ".")</f>
        <v/>
      </c>
      <c r="G122" s="610"/>
    </row>
    <row r="123" spans="2:7" x14ac:dyDescent="0.25">
      <c r="B123" s="603" t="str">
        <f>IF(C123="","",COUNTA($C$115:C123) &amp; ".")</f>
        <v>5.</v>
      </c>
      <c r="C123" s="602" t="s">
        <v>1082</v>
      </c>
      <c r="D123" t="s">
        <v>12</v>
      </c>
      <c r="E123" s="601">
        <v>1</v>
      </c>
      <c r="G123" s="610">
        <f>F123*E123</f>
        <v>0</v>
      </c>
    </row>
    <row r="124" spans="2:7" x14ac:dyDescent="0.25">
      <c r="B124" s="603" t="str">
        <f>IF(C124="","",COUNTA($C$115:C124) &amp; ".")</f>
        <v/>
      </c>
      <c r="G124" s="610"/>
    </row>
    <row r="125" spans="2:7" x14ac:dyDescent="0.25">
      <c r="B125" s="603" t="str">
        <f>IF(C125="","",COUNTA($C$115:C125) &amp; ".")</f>
        <v>6.</v>
      </c>
      <c r="C125" s="602" t="s">
        <v>1081</v>
      </c>
      <c r="D125" t="s">
        <v>12</v>
      </c>
      <c r="E125" s="601">
        <v>1</v>
      </c>
      <c r="G125" s="610">
        <f>F125*E125</f>
        <v>0</v>
      </c>
    </row>
    <row r="127" spans="2:7" x14ac:dyDescent="0.25">
      <c r="B127" s="603" t="str">
        <f>IF(C127="","",COUNTA($C$115:C127) &amp; ".")</f>
        <v>7.</v>
      </c>
      <c r="C127" s="602" t="s">
        <v>1080</v>
      </c>
      <c r="D127" t="s">
        <v>12</v>
      </c>
      <c r="E127" s="601">
        <v>2</v>
      </c>
      <c r="G127" s="610">
        <f>F127*E127</f>
        <v>0</v>
      </c>
    </row>
    <row r="128" spans="2:7" x14ac:dyDescent="0.25">
      <c r="B128" s="603" t="str">
        <f>IF(C128="","",COUNTA($C$115:C128) &amp; ".")</f>
        <v/>
      </c>
      <c r="G128" s="610"/>
    </row>
    <row r="129" spans="2:7" x14ac:dyDescent="0.25">
      <c r="B129" s="603" t="str">
        <f>IF(C129="","",COUNTA($C$115:C129) &amp; ".")</f>
        <v>8.</v>
      </c>
      <c r="C129" s="602" t="s">
        <v>1079</v>
      </c>
      <c r="D129" t="s">
        <v>12</v>
      </c>
      <c r="E129" s="601">
        <v>1</v>
      </c>
      <c r="G129" s="610">
        <f>F129*E129</f>
        <v>0</v>
      </c>
    </row>
    <row r="130" spans="2:7" x14ac:dyDescent="0.25">
      <c r="B130" s="603" t="str">
        <f>IF(C130="","",COUNTA($C$115:C130) &amp; ".")</f>
        <v/>
      </c>
      <c r="G130" s="610"/>
    </row>
    <row r="131" spans="2:7" ht="30" x14ac:dyDescent="0.25">
      <c r="B131" s="603" t="str">
        <f>IF(C131="","",COUNTA($C$115:C131) &amp; ".")</f>
        <v>9.</v>
      </c>
      <c r="C131" s="602" t="s">
        <v>1078</v>
      </c>
      <c r="D131" t="s">
        <v>12</v>
      </c>
      <c r="E131" s="601">
        <v>1</v>
      </c>
      <c r="G131" s="610">
        <f>F131*E131</f>
        <v>0</v>
      </c>
    </row>
    <row r="132" spans="2:7" x14ac:dyDescent="0.25">
      <c r="B132" s="603" t="str">
        <f>IF(C132="","",COUNTA($C$115:C132) &amp; ".")</f>
        <v/>
      </c>
      <c r="G132" s="610"/>
    </row>
    <row r="133" spans="2:7" ht="30" x14ac:dyDescent="0.25">
      <c r="B133" s="603" t="str">
        <f>IF(C133="","",COUNTA($C$115:C133) &amp; ".")</f>
        <v>10.</v>
      </c>
      <c r="C133" s="602" t="s">
        <v>1077</v>
      </c>
      <c r="D133" t="s">
        <v>12</v>
      </c>
      <c r="E133" s="601">
        <v>1</v>
      </c>
      <c r="G133" s="610">
        <f>F133*E133</f>
        <v>0</v>
      </c>
    </row>
    <row r="135" spans="2:7" ht="46.5" customHeight="1" x14ac:dyDescent="0.25">
      <c r="B135" s="603" t="str">
        <f>IF(C135="","",COUNTA($C$115:C135) &amp; ".")</f>
        <v>11.</v>
      </c>
      <c r="C135" s="602" t="s">
        <v>1076</v>
      </c>
      <c r="D135" t="s">
        <v>12</v>
      </c>
      <c r="E135" s="601">
        <v>1</v>
      </c>
      <c r="G135" s="610">
        <f>F135*E135</f>
        <v>0</v>
      </c>
    </row>
    <row r="136" spans="2:7" x14ac:dyDescent="0.25">
      <c r="B136" s="603" t="str">
        <f>IF(C136="","",COUNTA($C$115:C136) &amp; ".")</f>
        <v/>
      </c>
      <c r="G136" s="610"/>
    </row>
    <row r="137" spans="2:7" ht="45" x14ac:dyDescent="0.25">
      <c r="B137" s="603" t="str">
        <f>IF(C137="","",COUNTA($C$115:C137) &amp; ".")</f>
        <v>12.</v>
      </c>
      <c r="C137" s="619" t="s">
        <v>1075</v>
      </c>
      <c r="D137" t="s">
        <v>12</v>
      </c>
      <c r="E137" s="601">
        <v>1</v>
      </c>
      <c r="G137" s="610">
        <f>F137*E137</f>
        <v>0</v>
      </c>
    </row>
    <row r="138" spans="2:7" x14ac:dyDescent="0.25">
      <c r="B138" s="603" t="str">
        <f>IF(C138="","",COUNTA($C$115:C138) &amp; ".")</f>
        <v/>
      </c>
      <c r="G138" s="610"/>
    </row>
    <row r="139" spans="2:7" ht="30" x14ac:dyDescent="0.25">
      <c r="B139" s="603" t="str">
        <f>IF(C139="","",COUNTA($C$115:C139) &amp; ".")</f>
        <v>13.</v>
      </c>
      <c r="C139" s="602" t="s">
        <v>1074</v>
      </c>
      <c r="D139" t="s">
        <v>12</v>
      </c>
      <c r="E139" s="601">
        <v>1</v>
      </c>
      <c r="G139" s="610">
        <f>F139*E139</f>
        <v>0</v>
      </c>
    </row>
    <row r="140" spans="2:7" x14ac:dyDescent="0.25">
      <c r="B140" s="603" t="str">
        <f>IF(C140="","",COUNTA($C$115:C140) &amp; ".")</f>
        <v/>
      </c>
      <c r="G140" s="610"/>
    </row>
    <row r="141" spans="2:7" ht="30" x14ac:dyDescent="0.25">
      <c r="B141" s="603" t="str">
        <f>IF(C141="","",COUNTA($C$115:C141) &amp; ".")</f>
        <v>14.</v>
      </c>
      <c r="C141" s="602" t="s">
        <v>1073</v>
      </c>
      <c r="D141" t="s">
        <v>12</v>
      </c>
      <c r="E141" s="601">
        <v>5</v>
      </c>
      <c r="G141" s="610">
        <f>F141*E141</f>
        <v>0</v>
      </c>
    </row>
    <row r="143" spans="2:7" ht="30" x14ac:dyDescent="0.25">
      <c r="B143" s="603" t="str">
        <f>IF(C143="","",COUNTA($C$115:C143) &amp; ".")</f>
        <v>15.</v>
      </c>
      <c r="C143" s="602" t="s">
        <v>1072</v>
      </c>
      <c r="D143" t="s">
        <v>12</v>
      </c>
      <c r="E143" s="601">
        <v>5</v>
      </c>
      <c r="G143" s="610">
        <f>F143*E143</f>
        <v>0</v>
      </c>
    </row>
    <row r="144" spans="2:7" x14ac:dyDescent="0.25">
      <c r="B144" s="603" t="str">
        <f>IF(C144="","",COUNTA($C$115:C144) &amp; ".")</f>
        <v/>
      </c>
      <c r="G144" s="610"/>
    </row>
    <row r="145" spans="2:7" ht="30" x14ac:dyDescent="0.25">
      <c r="B145" s="603" t="str">
        <f>IF(C145="","",COUNTA($C$115:C145) &amp; ".")</f>
        <v>16.</v>
      </c>
      <c r="C145" s="602" t="s">
        <v>1071</v>
      </c>
      <c r="D145" t="s">
        <v>12</v>
      </c>
      <c r="E145" s="601">
        <v>5</v>
      </c>
      <c r="G145" s="610">
        <f>F145*E145</f>
        <v>0</v>
      </c>
    </row>
    <row r="146" spans="2:7" x14ac:dyDescent="0.25">
      <c r="B146" s="603" t="str">
        <f>IF(C146="","",COUNTA($C$115:C146) &amp; ".")</f>
        <v/>
      </c>
    </row>
    <row r="147" spans="2:7" x14ac:dyDescent="0.25">
      <c r="B147" s="603" t="str">
        <f>IF(C147="","",COUNTA($C$115:C147) &amp; ".")</f>
        <v>17.</v>
      </c>
      <c r="C147" s="602" t="s">
        <v>1070</v>
      </c>
      <c r="D147" t="s">
        <v>12</v>
      </c>
      <c r="E147" s="601">
        <v>95</v>
      </c>
      <c r="G147" s="610">
        <f>F147*E147</f>
        <v>0</v>
      </c>
    </row>
    <row r="148" spans="2:7" x14ac:dyDescent="0.25">
      <c r="B148" s="603" t="str">
        <f>IF(C148="","",COUNTA($C$115:C148) &amp; ".")</f>
        <v/>
      </c>
      <c r="G148" s="610"/>
    </row>
    <row r="149" spans="2:7" ht="30" x14ac:dyDescent="0.25">
      <c r="B149" s="603" t="str">
        <f>IF(C149="","",COUNTA($C$115:C149) &amp; ".")</f>
        <v>18.</v>
      </c>
      <c r="C149" s="602" t="s">
        <v>1069</v>
      </c>
      <c r="D149" t="s">
        <v>12</v>
      </c>
      <c r="E149" s="601">
        <v>6</v>
      </c>
      <c r="G149" s="610">
        <f>F149*E149</f>
        <v>0</v>
      </c>
    </row>
    <row r="150" spans="2:7" x14ac:dyDescent="0.25">
      <c r="B150" s="603" t="str">
        <f>IF(C150="","",COUNTA($C$115:C150) &amp; ".")</f>
        <v/>
      </c>
      <c r="G150" s="610"/>
    </row>
    <row r="151" spans="2:7" ht="30" x14ac:dyDescent="0.25">
      <c r="B151" s="603" t="str">
        <f>IF(C151="","",COUNTA($C$115:C151) &amp; ".")</f>
        <v>19.</v>
      </c>
      <c r="C151" s="602" t="s">
        <v>1068</v>
      </c>
      <c r="D151" t="s">
        <v>12</v>
      </c>
      <c r="E151" s="601">
        <v>6</v>
      </c>
      <c r="G151" s="610">
        <f>F151*E151</f>
        <v>0</v>
      </c>
    </row>
    <row r="152" spans="2:7" x14ac:dyDescent="0.25">
      <c r="B152" s="603" t="str">
        <f>IF(C152="","",COUNTA($C$115:C152) &amp; ".")</f>
        <v/>
      </c>
      <c r="G152" s="610"/>
    </row>
    <row r="153" spans="2:7" ht="45" x14ac:dyDescent="0.25">
      <c r="B153" s="603" t="str">
        <f>IF(C153="","",COUNTA($C$115:C153) &amp; ".")</f>
        <v>20.</v>
      </c>
      <c r="C153" s="602" t="s">
        <v>1067</v>
      </c>
      <c r="D153" t="s">
        <v>12</v>
      </c>
      <c r="E153" s="601">
        <v>48</v>
      </c>
      <c r="G153" s="610">
        <f>F153*E153</f>
        <v>0</v>
      </c>
    </row>
    <row r="154" spans="2:7" x14ac:dyDescent="0.25">
      <c r="B154" s="603" t="str">
        <f>IF(C154="","",COUNTA($C$115:C154) &amp; ".")</f>
        <v/>
      </c>
      <c r="G154" s="610"/>
    </row>
    <row r="155" spans="2:7" ht="45" x14ac:dyDescent="0.25">
      <c r="B155" s="603" t="str">
        <f>IF(C155="","",COUNTA($C$115:C155) &amp; ".")</f>
        <v>21.</v>
      </c>
      <c r="C155" s="602" t="s">
        <v>1066</v>
      </c>
      <c r="D155" t="s">
        <v>12</v>
      </c>
      <c r="E155" s="601">
        <v>48</v>
      </c>
      <c r="G155" s="610">
        <f>F155*E155</f>
        <v>0</v>
      </c>
    </row>
    <row r="156" spans="2:7" x14ac:dyDescent="0.25">
      <c r="B156" s="603" t="str">
        <f>IF(C156="","",COUNTA($C$115:C156) &amp; ".")</f>
        <v/>
      </c>
      <c r="G156" s="610"/>
    </row>
    <row r="157" spans="2:7" ht="45" x14ac:dyDescent="0.25">
      <c r="B157" s="603" t="str">
        <f>IF(C157="","",COUNTA($C$115:C157) &amp; ".")</f>
        <v>22.</v>
      </c>
      <c r="C157" s="602" t="s">
        <v>1065</v>
      </c>
      <c r="G157" s="610">
        <f>0.1*SUM(G115:G156)</f>
        <v>0</v>
      </c>
    </row>
    <row r="158" spans="2:7" x14ac:dyDescent="0.25">
      <c r="B158" s="618" t="str">
        <f>IF(C158="","",COUNTA($C$44:C158) &amp; ".")</f>
        <v/>
      </c>
      <c r="C158" s="617"/>
      <c r="D158" s="616"/>
      <c r="E158" s="615"/>
      <c r="F158" s="614"/>
      <c r="G158" s="613"/>
    </row>
    <row r="159" spans="2:7" x14ac:dyDescent="0.25">
      <c r="B159" s="609"/>
      <c r="C159" s="608" t="s">
        <v>1064</v>
      </c>
      <c r="D159" s="607"/>
      <c r="E159" s="606"/>
      <c r="F159" s="605"/>
      <c r="G159" s="604">
        <f>SUM(G115:G157)</f>
        <v>0</v>
      </c>
    </row>
    <row r="161" spans="2:7" ht="15.75" x14ac:dyDescent="0.25">
      <c r="B161" s="612" t="s">
        <v>1063</v>
      </c>
      <c r="C161" s="611" t="s">
        <v>1062</v>
      </c>
    </row>
    <row r="163" spans="2:7" ht="45" x14ac:dyDescent="0.25">
      <c r="B163" s="603" t="str">
        <f>IF(C163="","",COUNTA($C$163:C163) &amp; ".")</f>
        <v>1.</v>
      </c>
      <c r="C163" s="602" t="s">
        <v>1061</v>
      </c>
      <c r="D163" t="s">
        <v>676</v>
      </c>
      <c r="E163" s="601">
        <v>565</v>
      </c>
      <c r="G163" s="610">
        <f>F163*E163</f>
        <v>0</v>
      </c>
    </row>
    <row r="164" spans="2:7" x14ac:dyDescent="0.25">
      <c r="B164" s="603" t="str">
        <f>IF(C164="","",COUNTA($C$163:C164) &amp; ".")</f>
        <v/>
      </c>
      <c r="G164" s="610"/>
    </row>
    <row r="165" spans="2:7" ht="75" x14ac:dyDescent="0.25">
      <c r="B165" s="603" t="str">
        <f>IF(C165="","",COUNTA($C$163:C165) &amp; ".")</f>
        <v>2.</v>
      </c>
      <c r="C165" s="602" t="s">
        <v>1060</v>
      </c>
      <c r="D165" t="s">
        <v>676</v>
      </c>
      <c r="E165" s="601">
        <v>565</v>
      </c>
      <c r="G165" s="610">
        <f>F165*E165</f>
        <v>0</v>
      </c>
    </row>
    <row r="166" spans="2:7" x14ac:dyDescent="0.25">
      <c r="B166" s="603" t="str">
        <f>IF(C166="","",COUNTA($C$163:C166) &amp; ".")</f>
        <v/>
      </c>
      <c r="G166" s="610"/>
    </row>
    <row r="167" spans="2:7" ht="45" x14ac:dyDescent="0.25">
      <c r="B167" s="603" t="str">
        <f>IF(C167="","",COUNTA($C$163:C167) &amp; ".")</f>
        <v>3.</v>
      </c>
      <c r="C167" s="602" t="s">
        <v>1059</v>
      </c>
      <c r="D167" t="s">
        <v>12</v>
      </c>
      <c r="E167" s="601">
        <v>2</v>
      </c>
      <c r="G167" s="610">
        <f>F167*E167</f>
        <v>0</v>
      </c>
    </row>
    <row r="168" spans="2:7" x14ac:dyDescent="0.25">
      <c r="B168" s="603" t="str">
        <f>IF(C168="","",COUNTA($C$163:C168) &amp; ".")</f>
        <v/>
      </c>
      <c r="G168" s="610"/>
    </row>
    <row r="169" spans="2:7" ht="30" x14ac:dyDescent="0.25">
      <c r="B169" s="603" t="str">
        <f>IF(C169="","",COUNTA($C$163:C169) &amp; ".")</f>
        <v>4.</v>
      </c>
      <c r="C169" s="602" t="s">
        <v>1058</v>
      </c>
      <c r="D169" t="s">
        <v>676</v>
      </c>
      <c r="E169" s="601">
        <v>565</v>
      </c>
      <c r="G169" s="610">
        <f>F169*E169</f>
        <v>0</v>
      </c>
    </row>
    <row r="170" spans="2:7" x14ac:dyDescent="0.25">
      <c r="B170" s="603" t="str">
        <f>IF(C170="","",COUNTA($C$163:C170) &amp; ".")</f>
        <v/>
      </c>
      <c r="G170" s="610"/>
    </row>
    <row r="171" spans="2:7" ht="45" x14ac:dyDescent="0.25">
      <c r="B171" s="603" t="str">
        <f>IF(C171="","",COUNTA($C$163:C171) &amp; ".")</f>
        <v>5.</v>
      </c>
      <c r="C171" s="602" t="s">
        <v>1057</v>
      </c>
      <c r="D171" t="s">
        <v>12</v>
      </c>
      <c r="E171" s="601">
        <v>1</v>
      </c>
      <c r="G171" s="610">
        <f>F171*E171</f>
        <v>0</v>
      </c>
    </row>
    <row r="172" spans="2:7" x14ac:dyDescent="0.25">
      <c r="B172" s="603" t="str">
        <f>IF(C172="","",COUNTA($C$163:C172) &amp; ".")</f>
        <v/>
      </c>
      <c r="G172" s="610"/>
    </row>
    <row r="173" spans="2:7" ht="75" x14ac:dyDescent="0.25">
      <c r="B173" s="603" t="str">
        <f>IF(C173="","",COUNTA($C$163:C173) &amp; ".")</f>
        <v>6.</v>
      </c>
      <c r="C173" s="602" t="s">
        <v>1056</v>
      </c>
      <c r="D173" t="s">
        <v>676</v>
      </c>
      <c r="E173" s="601">
        <v>565</v>
      </c>
      <c r="G173" s="610">
        <f>F173*E173</f>
        <v>0</v>
      </c>
    </row>
    <row r="174" spans="2:7" x14ac:dyDescent="0.25">
      <c r="B174" s="603" t="str">
        <f>IF(C174="","",COUNTA($C$163:C174) &amp; ".")</f>
        <v/>
      </c>
      <c r="G174" s="610"/>
    </row>
    <row r="175" spans="2:7" ht="60" x14ac:dyDescent="0.25">
      <c r="B175" s="603" t="str">
        <f>IF(C175="","",COUNTA($C$163:C175) &amp; ".")</f>
        <v>7.</v>
      </c>
      <c r="C175" s="602" t="s">
        <v>1055</v>
      </c>
      <c r="D175" t="s">
        <v>676</v>
      </c>
      <c r="E175" s="601">
        <v>565</v>
      </c>
      <c r="G175" s="610">
        <f>F175*E175</f>
        <v>0</v>
      </c>
    </row>
    <row r="177" spans="2:7" ht="30" x14ac:dyDescent="0.25">
      <c r="B177" s="603" t="str">
        <f>IF(C177="","",COUNTA($C$163:C177) &amp; ".")</f>
        <v>8.</v>
      </c>
      <c r="C177" s="602" t="s">
        <v>1054</v>
      </c>
      <c r="D177" t="s">
        <v>1053</v>
      </c>
      <c r="E177" s="601">
        <v>5</v>
      </c>
      <c r="G177" s="610">
        <f>F177*E177</f>
        <v>0</v>
      </c>
    </row>
    <row r="179" spans="2:7" ht="30" x14ac:dyDescent="0.25">
      <c r="B179" s="603" t="str">
        <f>IF(C179="","",COUNTA($C$163:C179) &amp; ".")</f>
        <v>9.</v>
      </c>
      <c r="C179" s="602" t="s">
        <v>222</v>
      </c>
      <c r="D179" t="s">
        <v>1053</v>
      </c>
      <c r="E179" s="601">
        <v>5</v>
      </c>
      <c r="G179" s="610">
        <f>F179*E179</f>
        <v>0</v>
      </c>
    </row>
    <row r="180" spans="2:7" x14ac:dyDescent="0.25">
      <c r="B180" s="603" t="str">
        <f>IF(C180="","",COUNTA($C$44:C180) &amp; ".")</f>
        <v/>
      </c>
      <c r="G180" s="610"/>
    </row>
    <row r="181" spans="2:7" x14ac:dyDescent="0.25">
      <c r="B181" s="609"/>
      <c r="C181" s="608" t="s">
        <v>1052</v>
      </c>
      <c r="D181" s="607"/>
      <c r="E181" s="606"/>
      <c r="F181" s="605"/>
      <c r="G181" s="604">
        <f>SUM(G163:G180)</f>
        <v>0</v>
      </c>
    </row>
  </sheetData>
  <mergeCells count="2">
    <mergeCell ref="B4:G4"/>
    <mergeCell ref="B5:G5"/>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45"/>
  <sheetViews>
    <sheetView view="pageBreakPreview" zoomScaleNormal="100" zoomScaleSheetLayoutView="100" workbookViewId="0"/>
  </sheetViews>
  <sheetFormatPr defaultRowHeight="14.25" x14ac:dyDescent="0.2"/>
  <cols>
    <col min="1" max="1" width="2.28515625" style="693" customWidth="1"/>
    <col min="2" max="2" width="29.42578125" style="693" customWidth="1"/>
    <col min="3" max="3" width="30.85546875" style="693" customWidth="1"/>
    <col min="4" max="4" width="21.7109375" style="693" customWidth="1"/>
    <col min="5" max="5" width="13.140625" style="693" customWidth="1"/>
    <col min="6" max="6" width="4.140625" style="693" customWidth="1"/>
    <col min="7" max="7" width="1" style="693" customWidth="1"/>
    <col min="8" max="16384" width="9.140625" style="693"/>
  </cols>
  <sheetData>
    <row r="1" spans="2:6" ht="19.5" customHeight="1" x14ac:dyDescent="0.2">
      <c r="B1" s="725" t="s">
        <v>1156</v>
      </c>
      <c r="C1" s="726"/>
      <c r="D1" s="726"/>
      <c r="E1" s="726"/>
      <c r="F1" s="726"/>
    </row>
    <row r="2" spans="2:6" ht="11.25" customHeight="1" x14ac:dyDescent="0.2"/>
    <row r="3" spans="2:6" ht="143.25" customHeight="1" x14ac:dyDescent="0.2">
      <c r="B3" s="727" t="s">
        <v>1155</v>
      </c>
      <c r="C3" s="728"/>
      <c r="D3" s="728"/>
      <c r="E3" s="728"/>
      <c r="F3" s="728"/>
    </row>
    <row r="4" spans="2:6" ht="9" customHeight="1" x14ac:dyDescent="0.2"/>
    <row r="5" spans="2:6" ht="14.25" customHeight="1" x14ac:dyDescent="0.2">
      <c r="B5" s="729" t="s">
        <v>1154</v>
      </c>
      <c r="C5" s="729"/>
      <c r="D5" s="729"/>
      <c r="E5" s="730"/>
      <c r="F5" s="730"/>
    </row>
    <row r="6" spans="2:6" x14ac:dyDescent="0.2">
      <c r="B6" s="731" t="s">
        <v>1153</v>
      </c>
      <c r="C6" s="731"/>
      <c r="D6" s="731"/>
      <c r="E6" s="730"/>
      <c r="F6" s="730"/>
    </row>
    <row r="7" spans="2:6" x14ac:dyDescent="0.2">
      <c r="B7" s="731" t="s">
        <v>1152</v>
      </c>
      <c r="C7" s="731"/>
      <c r="D7" s="731"/>
      <c r="E7" s="730"/>
      <c r="F7" s="730"/>
    </row>
    <row r="8" spans="2:6" ht="135" customHeight="1" x14ac:dyDescent="0.2">
      <c r="B8" s="721" t="s">
        <v>1151</v>
      </c>
      <c r="C8" s="722"/>
      <c r="D8" s="722"/>
      <c r="E8" s="723"/>
      <c r="F8" s="724"/>
    </row>
    <row r="9" spans="2:6" ht="108.75" customHeight="1" x14ac:dyDescent="0.2">
      <c r="B9" s="721" t="s">
        <v>1150</v>
      </c>
      <c r="C9" s="722"/>
      <c r="D9" s="722"/>
      <c r="E9" s="723"/>
      <c r="F9" s="724"/>
    </row>
    <row r="10" spans="2:6" ht="54.75" customHeight="1" x14ac:dyDescent="0.2">
      <c r="B10" s="721" t="s">
        <v>1149</v>
      </c>
      <c r="C10" s="722"/>
      <c r="D10" s="722"/>
      <c r="E10" s="723"/>
      <c r="F10" s="724"/>
    </row>
    <row r="11" spans="2:6" ht="33.75" customHeight="1" x14ac:dyDescent="0.2">
      <c r="B11" s="721" t="s">
        <v>1148</v>
      </c>
      <c r="C11" s="722"/>
      <c r="D11" s="722"/>
      <c r="E11" s="723"/>
      <c r="F11" s="724"/>
    </row>
    <row r="12" spans="2:6" ht="59.25" customHeight="1" x14ac:dyDescent="0.2">
      <c r="B12" s="721" t="s">
        <v>1147</v>
      </c>
      <c r="C12" s="722"/>
      <c r="D12" s="722"/>
      <c r="E12" s="723"/>
      <c r="F12" s="724"/>
    </row>
    <row r="13" spans="2:6" x14ac:dyDescent="0.2">
      <c r="B13" s="731" t="s">
        <v>1146</v>
      </c>
      <c r="C13" s="731"/>
      <c r="D13" s="731"/>
      <c r="E13" s="730"/>
      <c r="F13" s="730"/>
    </row>
    <row r="14" spans="2:6" ht="52.5" customHeight="1" x14ac:dyDescent="0.2">
      <c r="B14" s="721" t="s">
        <v>1145</v>
      </c>
      <c r="C14" s="722"/>
      <c r="D14" s="722"/>
      <c r="E14" s="723"/>
      <c r="F14" s="724"/>
    </row>
    <row r="15" spans="2:6" ht="69" customHeight="1" x14ac:dyDescent="0.2">
      <c r="B15" s="721" t="s">
        <v>1144</v>
      </c>
      <c r="C15" s="722"/>
      <c r="D15" s="722"/>
      <c r="E15" s="723"/>
      <c r="F15" s="724"/>
    </row>
    <row r="16" spans="2:6" x14ac:dyDescent="0.2">
      <c r="B16" s="721" t="s">
        <v>1143</v>
      </c>
      <c r="C16" s="722"/>
      <c r="D16" s="722"/>
      <c r="E16" s="723"/>
      <c r="F16" s="724"/>
    </row>
    <row r="17" spans="2:6" ht="65.25" customHeight="1" x14ac:dyDescent="0.2">
      <c r="B17" s="736"/>
      <c r="C17" s="737"/>
      <c r="D17" s="737"/>
      <c r="E17" s="737"/>
      <c r="F17" s="738"/>
    </row>
    <row r="18" spans="2:6" s="695" customFormat="1" ht="44.25" customHeight="1" x14ac:dyDescent="0.2">
      <c r="B18" s="721" t="s">
        <v>1142</v>
      </c>
      <c r="C18" s="722"/>
      <c r="D18" s="722"/>
      <c r="E18" s="723"/>
      <c r="F18" s="724"/>
    </row>
    <row r="19" spans="2:6" s="695" customFormat="1" ht="66" customHeight="1" x14ac:dyDescent="0.2">
      <c r="B19" s="736"/>
      <c r="C19" s="737"/>
      <c r="D19" s="737"/>
      <c r="E19" s="737"/>
      <c r="F19" s="738"/>
    </row>
    <row r="20" spans="2:6" x14ac:dyDescent="0.2">
      <c r="B20" s="721" t="s">
        <v>1141</v>
      </c>
      <c r="C20" s="722"/>
      <c r="D20" s="722"/>
      <c r="E20" s="723"/>
      <c r="F20" s="724"/>
    </row>
    <row r="21" spans="2:6" ht="211.5" customHeight="1" x14ac:dyDescent="0.2">
      <c r="B21" s="736"/>
      <c r="C21" s="737"/>
      <c r="D21" s="737"/>
      <c r="E21" s="737"/>
      <c r="F21" s="738"/>
    </row>
    <row r="22" spans="2:6" x14ac:dyDescent="0.2">
      <c r="B22" s="731" t="s">
        <v>1140</v>
      </c>
      <c r="C22" s="731"/>
      <c r="D22" s="731"/>
      <c r="E22" s="730"/>
      <c r="F22" s="730"/>
    </row>
    <row r="23" spans="2:6" ht="15" customHeight="1" x14ac:dyDescent="0.2">
      <c r="B23" s="721" t="s">
        <v>1139</v>
      </c>
      <c r="C23" s="722"/>
      <c r="D23" s="722"/>
      <c r="E23" s="723"/>
      <c r="F23" s="724"/>
    </row>
    <row r="24" spans="2:6" ht="81" customHeight="1" x14ac:dyDescent="0.2">
      <c r="B24" s="736"/>
      <c r="C24" s="737"/>
      <c r="D24" s="737"/>
      <c r="E24" s="737"/>
      <c r="F24" s="738"/>
    </row>
    <row r="25" spans="2:6" ht="12" customHeight="1" x14ac:dyDescent="0.2">
      <c r="B25" s="721" t="s">
        <v>1138</v>
      </c>
      <c r="C25" s="722"/>
      <c r="D25" s="722"/>
      <c r="E25" s="723"/>
      <c r="F25" s="724"/>
    </row>
    <row r="26" spans="2:6" ht="66.75" customHeight="1" x14ac:dyDescent="0.2">
      <c r="B26" s="736"/>
      <c r="C26" s="737"/>
      <c r="D26" s="737"/>
      <c r="E26" s="737"/>
      <c r="F26" s="738"/>
    </row>
    <row r="27" spans="2:6" x14ac:dyDescent="0.2">
      <c r="B27" s="721" t="s">
        <v>1137</v>
      </c>
      <c r="C27" s="722"/>
      <c r="D27" s="722"/>
      <c r="E27" s="723"/>
      <c r="F27" s="724"/>
    </row>
    <row r="28" spans="2:6" ht="23.25" customHeight="1" x14ac:dyDescent="0.2">
      <c r="B28" s="736"/>
      <c r="C28" s="737"/>
      <c r="D28" s="737"/>
      <c r="E28" s="737"/>
      <c r="F28" s="738"/>
    </row>
    <row r="29" spans="2:6" x14ac:dyDescent="0.2">
      <c r="B29" s="739"/>
      <c r="C29" s="740"/>
      <c r="D29" s="740"/>
      <c r="E29" s="740"/>
      <c r="F29" s="741"/>
    </row>
    <row r="30" spans="2:6" x14ac:dyDescent="0.2">
      <c r="B30" s="732" t="s">
        <v>1136</v>
      </c>
      <c r="C30" s="732"/>
      <c r="D30" s="732"/>
      <c r="E30" s="732"/>
      <c r="F30" s="732"/>
    </row>
    <row r="31" spans="2:6" ht="32.25" customHeight="1" x14ac:dyDescent="0.2">
      <c r="B31" s="733"/>
      <c r="C31" s="733"/>
      <c r="D31" s="733"/>
      <c r="E31" s="733"/>
      <c r="F31" s="733"/>
    </row>
    <row r="32" spans="2:6" ht="33" customHeight="1" x14ac:dyDescent="0.2">
      <c r="B32" s="733"/>
      <c r="C32" s="733"/>
      <c r="D32" s="733"/>
      <c r="E32" s="733"/>
      <c r="F32" s="733"/>
    </row>
    <row r="35" spans="2:6" x14ac:dyDescent="0.2">
      <c r="B35" s="734" t="s">
        <v>1135</v>
      </c>
      <c r="C35" s="734"/>
      <c r="D35" s="734"/>
      <c r="E35" s="734"/>
      <c r="F35" s="734"/>
    </row>
    <row r="36" spans="2:6" x14ac:dyDescent="0.2">
      <c r="B36" s="735"/>
      <c r="C36" s="735"/>
      <c r="D36" s="735"/>
      <c r="E36" s="735"/>
      <c r="F36" s="735"/>
    </row>
    <row r="37" spans="2:6" ht="14.25" customHeight="1" x14ac:dyDescent="0.2">
      <c r="B37" s="735"/>
      <c r="C37" s="735"/>
      <c r="D37" s="735"/>
      <c r="E37" s="735"/>
      <c r="F37" s="735"/>
    </row>
    <row r="45" spans="2:6" x14ac:dyDescent="0.2">
      <c r="E45" s="694"/>
    </row>
  </sheetData>
  <sheetProtection selectLockedCells="1"/>
  <mergeCells count="22">
    <mergeCell ref="B12:F12"/>
    <mergeCell ref="B13:F13"/>
    <mergeCell ref="B25:F26"/>
    <mergeCell ref="B14:F14"/>
    <mergeCell ref="B27:F29"/>
    <mergeCell ref="B30:F32"/>
    <mergeCell ref="B35:F37"/>
    <mergeCell ref="B15:F15"/>
    <mergeCell ref="B16:F17"/>
    <mergeCell ref="B18:F19"/>
    <mergeCell ref="B20:F21"/>
    <mergeCell ref="B22:F22"/>
    <mergeCell ref="B23:F24"/>
    <mergeCell ref="B8:F8"/>
    <mergeCell ref="B9:F9"/>
    <mergeCell ref="B10:F10"/>
    <mergeCell ref="B11:F11"/>
    <mergeCell ref="B1:F1"/>
    <mergeCell ref="B3:F3"/>
    <mergeCell ref="B5:F5"/>
    <mergeCell ref="B6:F6"/>
    <mergeCell ref="B7:F7"/>
  </mergeCells>
  <printOptions horizontalCentered="1"/>
  <pageMargins left="0.70866141732283472" right="0.70866141732283472" top="0.74803149606299213" bottom="0.74803149606299213" header="0.31496062992125984" footer="0.31496062992125984"/>
  <pageSetup paperSize="9" scale="85" orientation="portrait" r:id="rId1"/>
  <headerFooter>
    <oddHeader>&amp;R&amp;9 1780-V/18
PZI</oddHeader>
    <oddFooter>&amp;R&amp;9&amp;P/&amp;N</oddFooter>
  </headerFooter>
  <rowBreaks count="1" manualBreakCount="1">
    <brk id="1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8</vt:i4>
      </vt:variant>
      <vt:variant>
        <vt:lpstr>Imenovani obsegi</vt:lpstr>
      </vt:variant>
      <vt:variant>
        <vt:i4>39</vt:i4>
      </vt:variant>
    </vt:vector>
  </HeadingPairs>
  <TitlesOfParts>
    <vt:vector size="47" baseType="lpstr">
      <vt:lpstr>REKAPITULACIJA</vt:lpstr>
      <vt:lpstr>Povezovalni vodovod</vt:lpstr>
      <vt:lpstr>VH Volavlje</vt:lpstr>
      <vt:lpstr>VH Janče</vt:lpstr>
      <vt:lpstr>Elektro VH Volavlje</vt:lpstr>
      <vt:lpstr>Elektro VH Janče</vt:lpstr>
      <vt:lpstr>Del vodvoda Janče-Gabrje</vt:lpstr>
      <vt:lpstr>Obrazec vodovodni material</vt:lpstr>
      <vt:lpstr>'Elektro VH Janče'!PodPoglavje_1.1</vt:lpstr>
      <vt:lpstr>'Elektro VH Janče'!PodPoglavje_2.1</vt:lpstr>
      <vt:lpstr>'Elektro VH Janče'!PodPoglavje_2.2</vt:lpstr>
      <vt:lpstr>'Elektro VH Janče'!PodPoglavje_2.3</vt:lpstr>
      <vt:lpstr>'Del vodvoda Janče-Gabrje'!Področje_tiskanja</vt:lpstr>
      <vt:lpstr>'Elektro VH Janče'!Področje_tiskanja</vt:lpstr>
      <vt:lpstr>'Elektro VH Volavlje'!Področje_tiskanja</vt:lpstr>
      <vt:lpstr>'Obrazec vodovodni material'!Področje_tiskanja</vt:lpstr>
      <vt:lpstr>REKAPITULACIJA!Področje_tiskanja</vt:lpstr>
      <vt:lpstr>'Elektro VH Janče'!Poglavje_1</vt:lpstr>
      <vt:lpstr>'Elektro VH Janče'!Poglavje_2</vt:lpstr>
      <vt:lpstr>'VH Janče'!SU_BETONSKA</vt:lpstr>
      <vt:lpstr>SU_BETONSKA</vt:lpstr>
      <vt:lpstr>'VH Janče'!su_mat</vt:lpstr>
      <vt:lpstr>su_mat</vt:lpstr>
      <vt:lpstr>'VH Janče'!su_md</vt:lpstr>
      <vt:lpstr>su_md</vt:lpstr>
      <vt:lpstr>'VH Janče'!SU_MIZAR</vt:lpstr>
      <vt:lpstr>SU_MIZAR</vt:lpstr>
      <vt:lpstr>'Povezovalni vodovod'!su_montdela</vt:lpstr>
      <vt:lpstr>'VH Janče'!SU_MONTDELA</vt:lpstr>
      <vt:lpstr>SU_MONTDELA</vt:lpstr>
      <vt:lpstr>'Povezovalni vodovod'!SU_NABAVAMAT</vt:lpstr>
      <vt:lpstr>'VH Janče'!SU_NABAVAMAT</vt:lpstr>
      <vt:lpstr>SU_NABAVAMAT</vt:lpstr>
      <vt:lpstr>'Povezovalni vodovod'!su_PREDDELA</vt:lpstr>
      <vt:lpstr>'VH Janče'!SU_TESAR</vt:lpstr>
      <vt:lpstr>SU_TESAR</vt:lpstr>
      <vt:lpstr>'Povezovalni vodovod'!SU_ZEMDELA</vt:lpstr>
      <vt:lpstr>'VH Janče'!SU_ZEMDELA</vt:lpstr>
      <vt:lpstr>SU_ZEMDELA</vt:lpstr>
      <vt:lpstr>'VH Janče'!SU_ZIDAR</vt:lpstr>
      <vt:lpstr>SU_ZIDAR</vt:lpstr>
      <vt:lpstr>'VH Janče'!Sub_11</vt:lpstr>
      <vt:lpstr>'VH Volavlje'!Sub_11</vt:lpstr>
      <vt:lpstr>Sub_11</vt:lpstr>
      <vt:lpstr>'Elektro VH Janče'!Tiskanje_naslovov</vt:lpstr>
      <vt:lpstr>'Elektro VH Volavlje'!Tiskanje_naslovov</vt:lpstr>
      <vt:lpstr>'Elektro VH Janče'!Zacetek</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 Zorn</dc:creator>
  <cp:lastModifiedBy>Miha Zorn</cp:lastModifiedBy>
  <cp:lastPrinted>2020-06-05T09:52:22Z</cp:lastPrinted>
  <dcterms:created xsi:type="dcterms:W3CDTF">2020-06-05T08:05:15Z</dcterms:created>
  <dcterms:modified xsi:type="dcterms:W3CDTF">2020-06-29T12:47:28Z</dcterms:modified>
</cp:coreProperties>
</file>