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/>
  <mc:AlternateContent xmlns:mc="http://schemas.openxmlformats.org/markup-compatibility/2006">
    <mc:Choice Requires="x15">
      <x15ac:absPath xmlns:x15ac="http://schemas.microsoft.com/office/spreadsheetml/2010/11/ac" url="T:\ORN - NEUBERGERJEVA\07 PROJEKTIRANJE\2024-07-04_Razpis\"/>
    </mc:Choice>
  </mc:AlternateContent>
  <xr:revisionPtr revIDLastSave="0" documentId="13_ncr:1_{F56B82EB-9B81-428D-A68F-3649C81BEC91}" xr6:coauthVersionLast="36" xr6:coauthVersionMax="36" xr10:uidLastSave="{00000000-0000-0000-0000-000000000000}"/>
  <bookViews>
    <workbookView xWindow="0" yWindow="0" windowWidth="28800" windowHeight="14025" xr2:uid="{2DF1A4CD-9796-45B6-8CCD-91BA0D9D1CE5}"/>
  </bookViews>
  <sheets>
    <sheet name="Rekapitulacija" sheetId="3" r:id="rId1"/>
    <sheet name="KLETNA ETAŽA" sheetId="1" r:id="rId2"/>
  </sheets>
  <definedNames>
    <definedName name="_xlnm.Print_Area" localSheetId="0">Rekapitulacija!$A$1:$E$66</definedName>
    <definedName name="su_montdela">#REF!</definedName>
    <definedName name="SU_NABAVAMAT">#REF!</definedName>
    <definedName name="SU_ZEMDELA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9" i="3" l="1"/>
  <c r="F34" i="1" l="1"/>
  <c r="F143" i="1"/>
  <c r="F113" i="1"/>
  <c r="F178" i="1"/>
  <c r="F161" i="1"/>
  <c r="F234" i="1"/>
  <c r="F226" i="1"/>
  <c r="F218" i="1"/>
  <c r="F228" i="1"/>
  <c r="F216" i="1" l="1"/>
  <c r="F81" i="1" l="1"/>
  <c r="F36" i="1" l="1"/>
  <c r="F254" i="1"/>
  <c r="F151" i="1" l="1"/>
  <c r="C46" i="1"/>
  <c r="F46" i="1" s="1"/>
  <c r="F33" i="1"/>
  <c r="F38" i="1" s="1"/>
  <c r="F206" i="1" l="1"/>
  <c r="F220" i="1"/>
  <c r="F246" i="1" l="1"/>
  <c r="B31" i="3"/>
  <c r="B27" i="3"/>
  <c r="F244" i="1"/>
  <c r="F159" i="1"/>
  <c r="F165" i="1"/>
  <c r="F184" i="1"/>
  <c r="F242" i="1"/>
  <c r="F240" i="1"/>
  <c r="F214" i="1"/>
  <c r="F212" i="1"/>
  <c r="F204" i="1"/>
  <c r="F200" i="1"/>
  <c r="F202" i="1"/>
  <c r="F157" i="1"/>
  <c r="F208" i="1" l="1"/>
  <c r="E37" i="3" s="1"/>
  <c r="F222" i="1"/>
  <c r="F248" i="1"/>
  <c r="E45" i="3" s="1"/>
  <c r="B47" i="3"/>
  <c r="B23" i="3"/>
  <c r="B21" i="3"/>
  <c r="B19" i="3"/>
  <c r="B17" i="3"/>
  <c r="B15" i="3"/>
  <c r="B13" i="3"/>
  <c r="E39" i="3" l="1"/>
  <c r="F230" i="1"/>
  <c r="F141" i="1"/>
  <c r="C78" i="1"/>
  <c r="F78" i="1" s="1"/>
  <c r="C79" i="1"/>
  <c r="F70" i="1"/>
  <c r="C64" i="1"/>
  <c r="C43" i="1"/>
  <c r="F43" i="1" s="1"/>
  <c r="F26" i="1"/>
  <c r="F28" i="1" s="1"/>
  <c r="E15" i="3"/>
  <c r="E41" i="3" l="1"/>
  <c r="E13" i="3"/>
  <c r="C258" i="1"/>
  <c r="C263" i="1"/>
  <c r="C265" i="1"/>
  <c r="C264" i="1"/>
  <c r="F253" i="1" l="1"/>
  <c r="F256" i="1"/>
  <c r="F258" i="1"/>
  <c r="F259" i="1"/>
  <c r="F260" i="1"/>
  <c r="F262" i="1"/>
  <c r="F263" i="1"/>
  <c r="F264" i="1"/>
  <c r="F265" i="1"/>
  <c r="F267" i="1"/>
  <c r="F268" i="1"/>
  <c r="F269" i="1"/>
  <c r="F270" i="1"/>
  <c r="F271" i="1"/>
  <c r="F272" i="1"/>
  <c r="F273" i="1"/>
  <c r="F274" i="1"/>
  <c r="F275" i="1"/>
  <c r="F276" i="1"/>
  <c r="F277" i="1"/>
  <c r="F279" i="1"/>
  <c r="F280" i="1"/>
  <c r="F281" i="1"/>
  <c r="F282" i="1"/>
  <c r="F284" i="1"/>
  <c r="F252" i="1"/>
  <c r="F255" i="1" l="1"/>
  <c r="F278" i="1"/>
  <c r="F283" i="1"/>
  <c r="F261" i="1"/>
  <c r="F266" i="1"/>
  <c r="F285" i="1" l="1"/>
  <c r="F236" i="1" s="1"/>
  <c r="E43" i="3" s="1"/>
  <c r="F181" i="1"/>
  <c r="F171" i="1"/>
  <c r="F155" i="1"/>
  <c r="F153" i="1"/>
  <c r="F167" i="1" l="1"/>
  <c r="E47" i="3"/>
  <c r="F194" i="1"/>
  <c r="E33" i="3" s="1"/>
  <c r="F173" i="1"/>
  <c r="E29" i="3" s="1"/>
  <c r="F186" i="1"/>
  <c r="E31" i="3" s="1"/>
  <c r="E27" i="3"/>
  <c r="F139" i="1"/>
  <c r="F137" i="1"/>
  <c r="F135" i="1"/>
  <c r="F130" i="1"/>
  <c r="F125" i="1"/>
  <c r="F119" i="1"/>
  <c r="F111" i="1"/>
  <c r="F101" i="1"/>
  <c r="F99" i="1"/>
  <c r="F97" i="1"/>
  <c r="F94" i="1"/>
  <c r="F91" i="1"/>
  <c r="F92" i="1"/>
  <c r="F88" i="1"/>
  <c r="F79" i="1"/>
  <c r="F74" i="1"/>
  <c r="F73" i="1"/>
  <c r="F69" i="1"/>
  <c r="F64" i="1"/>
  <c r="F61" i="1"/>
  <c r="F54" i="1"/>
  <c r="F49" i="1"/>
  <c r="F145" i="1" l="1"/>
  <c r="E23" i="3" s="1"/>
  <c r="F56" i="1"/>
  <c r="F83" i="1"/>
  <c r="F103" i="1"/>
  <c r="E21" i="3" s="1"/>
  <c r="E19" i="3"/>
  <c r="E17" i="3" l="1"/>
  <c r="E49" i="3" l="1"/>
  <c r="E52" i="3" s="1"/>
  <c r="E53" i="3" s="1"/>
  <c r="E54" i="3" s="1"/>
</calcChain>
</file>

<file path=xl/sharedStrings.xml><?xml version="1.0" encoding="utf-8"?>
<sst xmlns="http://schemas.openxmlformats.org/spreadsheetml/2006/main" count="321" uniqueCount="197">
  <si>
    <t>Opis postavke</t>
  </si>
  <si>
    <t>količina</t>
  </si>
  <si>
    <t>enota</t>
  </si>
  <si>
    <t>skupaj</t>
  </si>
  <si>
    <t>TESARSKA DELA</t>
  </si>
  <si>
    <t>SKUPAJ:</t>
  </si>
  <si>
    <t>RUŠITVENA DELA</t>
  </si>
  <si>
    <t>KOM</t>
  </si>
  <si>
    <t>ZEMELJSKA DELA</t>
  </si>
  <si>
    <t>M3</t>
  </si>
  <si>
    <t>M2</t>
  </si>
  <si>
    <t xml:space="preserve">-  utrjeno nasutje                                             30cm </t>
  </si>
  <si>
    <t>Izvedba z razgrinjanjem, planiranjem in utrjevanjem v plasteh do potrebne zbitosti. Obračun po m3 tampona v utrjenem stanju.</t>
  </si>
  <si>
    <t xml:space="preserve">Nasutje med temelji - klet. </t>
  </si>
  <si>
    <t xml:space="preserve">Dobava in nasip gramoznega tampona  v sestavi:  </t>
  </si>
  <si>
    <t>ZEMELJSKA DELA SKUPAJ</t>
  </si>
  <si>
    <t>PODLOŽNI BETON POD CELOTNIM TLAKOM</t>
  </si>
  <si>
    <t xml:space="preserve">JAŠKI DVIGALA </t>
  </si>
  <si>
    <t xml:space="preserve">Dobava in vgrajevanje betona C 8/10, prer. 0.10 m3/m2 m1 v podložni beton deb. 10cm pod tem. ploščo dvigala z vsemi pomožnimi deli in prenosi.                 </t>
  </si>
  <si>
    <t>Dobava in vgrajevanje betona C30/37, XC1, PV-II, prer. nad</t>
  </si>
  <si>
    <t xml:space="preserve">0.30 m3/m2-m1 v AB temeljno ploščo z vsemi pomožnimi deli in prenosi.                 </t>
  </si>
  <si>
    <t>B. Stene strojnice</t>
  </si>
  <si>
    <t xml:space="preserve">Armatura: dobava, rezanje, krivljenje, polaganje in vezanje srednje komplicirane armature v klasičnih betonskih konstrukcijah. </t>
  </si>
  <si>
    <t xml:space="preserve">Armatura ocenjena !!  </t>
  </si>
  <si>
    <t xml:space="preserve">b. S 500 B  - mreže (MA) </t>
  </si>
  <si>
    <t>KG</t>
  </si>
  <si>
    <t>JAŠEK DVIGALA</t>
  </si>
  <si>
    <t>Opaž temeljne plošče, viš. 50cm z gladkimi opažnimi elementi in s prenosom materiala do mesta vgraditve, opaženjem in razopaženjem, čiščenjem lesa in vsemi pomožnimi deli.</t>
  </si>
  <si>
    <t>Dvostranski opaž sten, viš. do 13,0m z gladkimi opažnimi elementi in s prenosom materiala do mesta vgraditve, opaženjem in razopaženjem, čiščenjem lesa in vsemi pomožnimi deli.</t>
  </si>
  <si>
    <t>a.  Stene viš. cca 12,60m</t>
  </si>
  <si>
    <t>b.  Stene viš. cca 5,60m</t>
  </si>
  <si>
    <t>Podprti opaž plošč, viš. do 12,60m z izvedbo opaža čel plošč z gladkimi opažnimi elementi in s prenosom materiala do mesta vgraditve, opaženjem in razopaženjem, čiščenjem lesa in vsemi pomožnimi deli.</t>
  </si>
  <si>
    <t>Dvostranski opaž sten, viš. do 9,0m z gladkimi opažnimi elementi in s prenosom materiala do mesta vgraditve, opaženjem in razopaženjem, čiščenjem lesa in vsemi pomožnimi deli.</t>
  </si>
  <si>
    <t xml:space="preserve">Dvostranski opaž sten jaška. </t>
  </si>
  <si>
    <t xml:space="preserve">Opaž vratnih okvirjev, vel. do 4,00m2 v AB stenah deb. 20cm. </t>
  </si>
  <si>
    <t xml:space="preserve">Opaž okvirjev odvodnih rešetk, vel. do 250/120cm v AB stenah deb. 15cm. </t>
  </si>
  <si>
    <t>ZIDARSKA DELA</t>
  </si>
  <si>
    <t>Izdelava talne horizontalne HI v sestavi: na izveden podložni beton izvesti</t>
  </si>
  <si>
    <t>Izdelava vertikalne hidroizolacije in zaščite v sestavi: na izvedene AB grede/stene izvesti:</t>
  </si>
  <si>
    <t>- HI - polimer-bitumenska,dvoslojna (aPP)    deb. 1,0cm</t>
  </si>
  <si>
    <t>- zaščita hidroizolacije:  XPS                       deb.  10,0cm</t>
  </si>
  <si>
    <t xml:space="preserve">Izdelava z vsem pomožnim materialon in pomožnimi deli. </t>
  </si>
  <si>
    <t>Vertikalna  hidroizolacija poglobljenih sten dvigala.</t>
  </si>
  <si>
    <t>Izvedba z vsemi pomožnimi deli</t>
  </si>
  <si>
    <t>Zazidava odprtin proti sosednjem objektu - klet</t>
  </si>
  <si>
    <t>Zidarska obdelava in krpanje lukenj montažnih elementov po izvedbi sidranja in montaže elementov. Ocena!</t>
  </si>
  <si>
    <t>Finalno čiščenje prostorov po končanih delih s čiščenjem oken in vrat ter vseh oblog. Obračun po m2 enkratne tlorisne površine.</t>
  </si>
  <si>
    <t>OBRTNIŠKA DELA</t>
  </si>
  <si>
    <t>KLJUČAVNIČARSKA DELA</t>
  </si>
  <si>
    <t>Kovinska vrata 100/220 - strojnica</t>
  </si>
  <si>
    <t>TLAK</t>
  </si>
  <si>
    <t>TOVORNO DVIGALO</t>
  </si>
  <si>
    <t>ZUNANJA UREDITEV</t>
  </si>
  <si>
    <t>KPL</t>
  </si>
  <si>
    <t>Postavitev in zavarovanje zakoličbe trase.</t>
  </si>
  <si>
    <t>Postavitev in zavarovanje prečnih profilov.</t>
  </si>
  <si>
    <t>Odstranitev druge urbane opreme na trajno deponijo (konfini, drogovi,….).</t>
  </si>
  <si>
    <t>Široki izkopi lahke zemljine, s transportom 10 km.</t>
  </si>
  <si>
    <t>Površinski izkopi plodne zemljine (humusa), odvoz na začasno deponijo, do 3 km.</t>
  </si>
  <si>
    <t>Planum naravnih temeljnih tal v lahki zemljini, zbit do potrebne nosilnosti.</t>
  </si>
  <si>
    <t>Izdelava nevezane nosilne plasti enakomerno zrnatega drobljenca iz kamnine, debeline 20cm. TD32.</t>
  </si>
  <si>
    <t>kpl</t>
  </si>
  <si>
    <t>PREDDELA SKUPAJ</t>
  </si>
  <si>
    <t>VOZIŠČNE KONSTRUKCIJE SKUPAJ</t>
  </si>
  <si>
    <t>Izdelava temelja iz cementnega betona MB 10, dolžina 50 cm, premera 50 cm, betonska cev, zasip z betonom</t>
  </si>
  <si>
    <t>Dobava in vgraditev stebrička za prometni znak iz vroče cinkane jeklene cevi s premerom 64 mm, dolge 2500 mm</t>
  </si>
  <si>
    <t>Dobava in vgraditev stebrička za prometni znak iz vroče cinkane jeklene cevi s premerom 64 mm, dolge 3000 mm</t>
  </si>
  <si>
    <t>Dobava in pritrditev osmerokotnega prometnega znaka, podloga iz vroče cinkane jeklene pločevine, znak z odsevno folijo 2. vrste, dolžina stranice 600 mm</t>
  </si>
  <si>
    <t>Dobava in pritrditev prometnega ogledalo, podloga iz vroče cinkane jeklene pločevine, znak z odsevno folijo 2. vrste, dolžina stranice 800mm/1000mm</t>
  </si>
  <si>
    <t>Doplačilo za izvedbo prekinjene črte, raster 5-5-5.</t>
  </si>
  <si>
    <t>OPREMA CEST SKUPAJ</t>
  </si>
  <si>
    <t>Zakoličba vseh komunalnih vodov.</t>
  </si>
  <si>
    <t>Lokalne prestavitve za ureditev komunalnega reda.</t>
  </si>
  <si>
    <t>Lokalne zaščite na območju križanja.</t>
  </si>
  <si>
    <t>ZAŠČITA IN PRESTAVITEV SKUPAJ</t>
  </si>
  <si>
    <t>Izdelava kvarc tlaka kot npr. ASHFORD receptura. Skupaj z vsemi pomožnimi deli</t>
  </si>
  <si>
    <t>m</t>
  </si>
  <si>
    <t>m2</t>
  </si>
  <si>
    <t>m3</t>
  </si>
  <si>
    <t>Izdelava nosilne plasti bituminizirane zmesi AC22 base B70/100 A4 v debelini 6 cm.</t>
  </si>
  <si>
    <t>Izdelava obrabnonosilne plasti bituminizirane zmesi AC8 surf B70/100 A4 Z2 v debelini 4 cm.</t>
  </si>
  <si>
    <t>Humuziranje površin brez valjanja in zatravitev.</t>
  </si>
  <si>
    <t>PRIPRAVLJALNA DELA</t>
  </si>
  <si>
    <t>ORGANIZACIJA  GRADBIŠČA:</t>
  </si>
  <si>
    <t>Ureditev gradbišča z vsemi spremljajočimi deli, izdelava, dobava, montaža, vzdrževanje v času gradnje in odstranitev po koncu gradnje, izvedba po potrjenem načrtu gradbišča vključno:</t>
  </si>
  <si>
    <t xml:space="preserve"> -načrt organizacije gradbišča</t>
  </si>
  <si>
    <t xml:space="preserve"> -gradbiščne barake ali kontejnerji za pisarne in garderobe. </t>
  </si>
  <si>
    <t xml:space="preserve"> -sanitarne kabine</t>
  </si>
  <si>
    <t xml:space="preserve"> -skladiščne barake in/ali kontejnerji za potrebe izvajalcev</t>
  </si>
  <si>
    <t xml:space="preserve"> -prostori za potrebe delavcev: jedilnica, garderobe, tuši</t>
  </si>
  <si>
    <t xml:space="preserve"> -gradbiščna ograja iz kovinskih panelov višine 2,00m, s podkonstrukcijo in obtežilnimi elementi.</t>
  </si>
  <si>
    <t xml:space="preserve"> -Vrata za osebni dostopa s ključavnico - 2x</t>
  </si>
  <si>
    <t xml:space="preserve"> -vrata velikosti vsaj 600/200cm,  s ključavnico -2x</t>
  </si>
  <si>
    <t xml:space="preserve"> -gradbiščna tabla z nosilno podkonstrukcijo, osvetlitvijo  in oznakami </t>
  </si>
  <si>
    <t xml:space="preserve"> -varnostne in opozorilne table</t>
  </si>
  <si>
    <t xml:space="preserve"> -transportne poti</t>
  </si>
  <si>
    <t xml:space="preserve"> - instalacijski priključki z ustreznimi odjemnimi mesti, vključno s tekočimi obratovalnimi  stroški:</t>
  </si>
  <si>
    <t>**gradbiščni vodovodni priključek s števcem in gradbiščna vodovodna napeljava</t>
  </si>
  <si>
    <t>**gradbiščni telefonski priključek in aparati</t>
  </si>
  <si>
    <t>**gradbiščna elektro omarica s priključno varovalko 40A in števcem in začasni kabelski razvod po gradbišču</t>
  </si>
  <si>
    <t xml:space="preserve"> -vsa potrebna razvsetljava gradbišča, delovnih mest v primeru izvajanja v mraku, z vsemi kabelskimi razvodi</t>
  </si>
  <si>
    <t xml:space="preserve"> -ravnanje z gradbenimi odpadki in zemeljskimi izkopi v skladu z Uredbo o ravnanju z odpadki, ki nastanejo pri gradbenih delih -izvajalec je dolžan investitorju pred pričetkom del posredovati podatke o prevzemniku odpadkov ter sprotno  posredovati evidenčne liste, voditi evidenco  o vrstah in količinah gradbenih odpadkov  ter izdelati Poročilo o  gospodarjenju z gradbenimi odpadki za potrebe  pridobitve uporabnega dovoljenja</t>
  </si>
  <si>
    <t>1.</t>
  </si>
  <si>
    <r>
      <t>Izdelava tankoslojne vzdolžne označbe na vozišču z enokomponentno belo barvo, vključno 250 g/m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 posipa z drobci / kroglicami stekla, strojno, debelina plasti suhe snovi 200 mm, širina črte 10 cm</t>
    </r>
  </si>
  <si>
    <r>
      <t>Izdelava tankoslojne prečne in ostalih označb na vozišču z enokomponentno rumeno barvo, vključno 250 g/m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 posipa z drobci / kroglicami stekla, strojno, debelina plasti suhe snovi 200 mm, površina označbe do 0,5 m</t>
    </r>
    <r>
      <rPr>
        <vertAlign val="superscript"/>
        <sz val="11"/>
        <color theme="1"/>
        <rFont val="Arial"/>
        <family val="2"/>
        <charset val="238"/>
      </rPr>
      <t>2</t>
    </r>
  </si>
  <si>
    <t xml:space="preserve">PRIPRAVLJALNA DELA </t>
  </si>
  <si>
    <t>Planiranje in utrditev dno izkopa, +- 3c z komprimiranjem do predpisanega modula stisljivosti. Skupaj z postavitvijo filca kot npr. TS-30 oziroma filc 300g</t>
  </si>
  <si>
    <t xml:space="preserve">Dobava in vgrajevanje betona C30/37, XC1, PV-II, prer. 0.20 m3/m2-m1 v AB stene jaška in strojnice z vsemi pomožnimi deli in prenosi.               </t>
  </si>
  <si>
    <t>Dobava in vgradnja XPS kot zaščita HI pred betoniranjem debeline 3 cm</t>
  </si>
  <si>
    <t>Delovni oder, pomični na kolesih</t>
  </si>
  <si>
    <t>SKUPNA REKAPITULACIJA</t>
  </si>
  <si>
    <t>VRSTA DEL</t>
  </si>
  <si>
    <t>2.</t>
  </si>
  <si>
    <t>3.</t>
  </si>
  <si>
    <t>4.</t>
  </si>
  <si>
    <t>NEPREDVIDENA DELA 5%</t>
  </si>
  <si>
    <t>DDV 22%</t>
  </si>
  <si>
    <t>SKUPAJ Z DDV:</t>
  </si>
  <si>
    <t>OBJEKT: NEUBERGERJEVA</t>
  </si>
  <si>
    <t>GRADBENA DELA</t>
  </si>
  <si>
    <t>SKUPAJ :</t>
  </si>
  <si>
    <t>STROJNE INŠTALACIJE</t>
  </si>
  <si>
    <t>KOS</t>
  </si>
  <si>
    <t xml:space="preserve">AB BETON </t>
  </si>
  <si>
    <t>AB temeljna plošča deb. 50cm jašek dvigala</t>
  </si>
  <si>
    <t>kom</t>
  </si>
  <si>
    <t>Dobava in vnos vozička za posebne tovore. Ravni voziček z varjeno cevasto konstrukcijo iz jekla in platformo iz vezanega lesa za skladišča ali drugo uporabo. Opremljen z vlečnim ročajem, pnevmatskim gumijastim platišči in zavoro za enostavno upravljanje. Nosilnost tovora za 1500kg.</t>
  </si>
  <si>
    <t>VGRADNA OPREMA</t>
  </si>
  <si>
    <t>INSTALACIJSKA DELA</t>
  </si>
  <si>
    <t>STROJNE INSTALACIJE</t>
  </si>
  <si>
    <t>5.</t>
  </si>
  <si>
    <t>6.</t>
  </si>
  <si>
    <t>a. preboj vel. 740/420cm - za dvigalo</t>
  </si>
  <si>
    <t>Razna rušitvena. Obračunano kot kpl (razno rezanje odvečne armature, dolbenje ležišč itd.)</t>
  </si>
  <si>
    <t>Široki izkop zemljišča za gradbeno jamo, poprečna globina izkopa do 1,50m z nalaganjem na kamion in odvozom na deponijo</t>
  </si>
  <si>
    <t xml:space="preserve">Izkop na terenu za izvedbo dvigalnega jaška </t>
  </si>
  <si>
    <t>Poglobitev izkopa, povprečna globina izkopa do 2,20m z nalaganjem na kamion in odvozom na deponijo</t>
  </si>
  <si>
    <t>Izkop v kletnem prostoru v območju dvigala</t>
  </si>
  <si>
    <t>ARMIRANO-BETONSKA DELA</t>
  </si>
  <si>
    <t xml:space="preserve">Dobava in vgrajevanje betona C 8/10, prer. 0.12-0,20 m3/m2 m1 v podložni beton z vsemi pomožnimi deli in prenosi.         </t>
  </si>
  <si>
    <t xml:space="preserve">A. Stene jaška </t>
  </si>
  <si>
    <t xml:space="preserve">polimer-bitumenska, dvoslojna (aPP)  </t>
  </si>
  <si>
    <t xml:space="preserve"> - hidroizolacija 1,0cm                                       </t>
  </si>
  <si>
    <t xml:space="preserve">Horizontalna HI - klet. </t>
  </si>
  <si>
    <t xml:space="preserve">Izdelava talne horizontalne in vertikalne HI v sestavi: na izveden podložni beton  izvesti:                                                           </t>
  </si>
  <si>
    <t>Izdelava z vsem pomožnim materialom in pomožnimi deli.</t>
  </si>
  <si>
    <t xml:space="preserve">Horizontalna HI - pod temeljno pl. dvigala  </t>
  </si>
  <si>
    <t>Kovinske mrežaste pregradne stene namejene za delitev skladišč oziroma prostorov, višina ca. do 4m</t>
  </si>
  <si>
    <t>Drsna mrežasta vrata dvokrilna dim. ca. 4m x 4m</t>
  </si>
  <si>
    <t>Drsna mrežasta vrata enokrilna dim. ca. 2m x 4m</t>
  </si>
  <si>
    <t>Kovinska vrata 100/220cm- dostop do sosednjega objekta</t>
  </si>
  <si>
    <t>Kovinska vrata 100/220cm in komplet 20 ključev - za uporabnike</t>
  </si>
  <si>
    <t>STOPNIŠČNA OGRAJA - okroglo stopnišče</t>
  </si>
  <si>
    <t>Nova kovinska barvana ograja, viš. 100cm</t>
  </si>
  <si>
    <t>Ograja okroglega stopnišča</t>
  </si>
  <si>
    <t>M</t>
  </si>
  <si>
    <t>Dobava in pritrditev okroglega prometnega znaka fi 600mm, podloga iz vroče cinkane jeklene pločevine, znak z odsevno folijo 2. vrste.</t>
  </si>
  <si>
    <t>Dobava in vnos električnega viličarja npr. Jungheinrich viličar ERC 212-220. Dvižna višina 2400-6000 mm in nosilnosti 1200-2000kg.</t>
  </si>
  <si>
    <t>Dobava in vnos električnega ročnega vlačilca npr. Jungheinrich EZS 130. Masa bremena za vleko 3000kg</t>
  </si>
  <si>
    <t>Dobetoniranje elementov - ocena</t>
  </si>
  <si>
    <t>Obdelava obstoječih betonskih sten, stropov in nosilcev ter krožnega stopnišča, vključno s predhodnim čiščenjem, brušenjem neravnin in stikov ter krpanjem na mestu pozidav in premaz betonov z impregnacijo</t>
  </si>
  <si>
    <t>GRADBENE KONSTRUKCIJE</t>
  </si>
  <si>
    <t>Izdelava mnenja pooblaščenega strokovnjaka s področja gradbeništva pri manjši rekonstrukciji (Priloga 20A) - vgradnja tovornega dvigala</t>
  </si>
  <si>
    <t>Izdelava mnenja pooblaščenega strokovnjaka s področja gradbeništva po izvedbi manjše rekonstrukcije (Priloga 20E) - vgradnja tovornega dvigala</t>
  </si>
  <si>
    <t>ELEKTRIČNE INŠTALACIJE</t>
  </si>
  <si>
    <t>Izdelava PID dokumentacije električnih inštalacij</t>
  </si>
  <si>
    <t>Novo priključno mesto za elektriko - izdelava projektne dokumentacije priključka, pridobitev vseh soglasij Elektro Ljubljana in izvedba novega priključka</t>
  </si>
  <si>
    <t>Izdelava PID dokumentacije strojnih inštalacij</t>
  </si>
  <si>
    <t>Koordinacija in usklajevanje izdelave PZI in PID projektne dokumentacije</t>
  </si>
  <si>
    <t>Izdelava PZI dokumentacije - Načrt požarne varnosti</t>
  </si>
  <si>
    <t>POŽARNA VARNOST</t>
  </si>
  <si>
    <t>KOORDINACIJA</t>
  </si>
  <si>
    <t>Izdelava PZI dokumentacije - Prisilno prezračevanje in naravni odvod dima in toplote (po sistemu JET FAN)</t>
  </si>
  <si>
    <t>Izvedba prisilnega prezračevanja in naravnega odvoda dima in toplote (po sistemu JET FAN)</t>
  </si>
  <si>
    <t>Izvedba sistemov aktivne požarne zaščite v skladu z Načrtom požarne varnosti, dobava in montaža: - javljalniki požara, - detektorji plinov, - požarna centrala, - zvočna in svetlobna signalizacija požarnega alarma</t>
  </si>
  <si>
    <t>AB talna plošča skladišča do deb. 20cm</t>
  </si>
  <si>
    <t>Kovinska zaščitna ograja ob jašku dvižne ploščadi na terenu dim. ca. 2x 7,5m x 1,6m in kovinska zaščitna vrata ob jašku dvižne ploščadi na terenu dim. ca. 2x 3,3m x 1,6 m.</t>
  </si>
  <si>
    <t>Obnova obstoječega osebnega dvigala: obstoječe osebno dvigalo je vgrajeno od etaže P do etaže 2K; trenutno deluje za vožnjo iz etaže P do etaže 1K, dvigalo je potrebno usposobiti za vožnjo iz etaže 1K do etaže 2K - ocena.</t>
  </si>
  <si>
    <t>Izdelava PZI dokumentacije - Odvodnjavanje meteorne vode (za obstoječe rešetke v stropni plošči, za jašek tovornega dvigala)</t>
  </si>
  <si>
    <t>Izvedba odvodnjavanja meteorne vode (za obstoječe rešetke v stropni plošči, za jašek tovornega dvigala)</t>
  </si>
  <si>
    <t>Preboji v AB plošči z rezanjem betona, deb. 20cm</t>
  </si>
  <si>
    <t>a. S 500 B - rebraste palce (RA)  do fi 12mm, fi 14mm in več</t>
  </si>
  <si>
    <t>DVIGALO</t>
  </si>
  <si>
    <t>OSEBNO DVIGALO</t>
  </si>
  <si>
    <t>b. preboj vel. ca. 300/100 - za dovod/odvod zraka</t>
  </si>
  <si>
    <t>7.</t>
  </si>
  <si>
    <t>8.</t>
  </si>
  <si>
    <t>ELEKTRIČNE INSTALACIJE</t>
  </si>
  <si>
    <t>Dobava in montaža opreme. Paletni regal s policami dim. 300x1100mm za 72 kos palet. Skupaj s pomožnim materialom in delom.</t>
  </si>
  <si>
    <t>Dobava in montaža tovornega dvigala - dvižne ploščadi za dostavna vozila, brez kabine, vožnja s šoferjem ali brez. S stranskimi hidravličnimi cilindri. Nosilnost do 8000kg. Jašek svetla dimenzija min. 3300 x 7500mm; poglobitev jaška min. 600mm; nadglavna višina v zgornji etaži: ploščad, projektno, 3000mm.  Višina dviga ploščadi do 8m, ena etaža. Hitrost dviga in spusta. 0,05 m/s. Število postaj: 2. Dimenzije ploščadi min. 3300 x 7500mm Strojnica v kleti objekta, direktni dostop. Nadometno stikalo za upravljanje s ključem v vsaki etaži; upravljalno stikalo na ploščadi, obojestransko; možno spuščanje do spodnje postaje v primeru izpada elektrike; fotocelice na vsakem koncu ploščadi za kontrolo pozicije vozila.</t>
  </si>
  <si>
    <t xml:space="preserve"> -vsi ukrepi za varno delo na gradbišču, skladno z Varnostnim načrtom ter načrtom organizacije gradbišča, vsa potrebna varovanja (razen elementov, ki so nedvoumno navedeni v popisu del kot svoja postavka!)</t>
  </si>
  <si>
    <t>Izdelava PZI dokumentacije električnih inštalacij: - splošna razsvetljava in varnostna razsvetljava, - napajanje tovornega dvigala, - polnilnica za električni viličar in voziček, - vtičnice in stikala v prostorih</t>
  </si>
  <si>
    <t>Izvedba električnih inštalacij: - splošna razsvetljava in varnostna razsvetljava, - napajanje tovornega dvigala, - polnilnica za električni viličar in voziček, - vtičnice in stikala v prostorih</t>
  </si>
  <si>
    <t xml:space="preserve">Zazidava odprtin v AB stenah z betonskimi modularnimi bloki deb. 20cm.  </t>
  </si>
  <si>
    <t>Zidanje z že pripravljeno lepilno malto.</t>
  </si>
  <si>
    <t>Zidanje notranjih predelnih zidov z betonskimi modularnimi bloki deb. 20 cm.</t>
  </si>
  <si>
    <t>Pregradne stene  - klet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</si>
</sst>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€_-;\-* #,##0.00\ _€_-;_-* &quot;-&quot;??\ _€_-;_-@_-"/>
    <numFmt numFmtId="164" formatCode="_-* #,##0.00_-;\-* #,##0.00_-;_-* &quot;-&quot;??_-;_-@_-"/>
    <numFmt numFmtId="165" formatCode="_-* #,##0.00\ _S_I_T_-;\-* #,##0.00\ _S_I_T_-;_-* &quot;-&quot;??\ _S_I_T_-;_-@_-"/>
  </numFmts>
  <fonts count="20">
    <font>
      <sz val="11"/>
      <color theme="1"/>
      <name val="Aptos Narrow"/>
      <family val="2"/>
      <charset val="238"/>
      <scheme val="minor"/>
    </font>
    <font>
      <sz val="11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ptos Narrow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11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b/>
      <sz val="14"/>
      <name val="Arial"/>
      <family val="2"/>
      <charset val="238"/>
    </font>
    <font>
      <b/>
      <u/>
      <sz val="15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/>
      <right style="thin">
        <color indexed="22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medium">
        <color indexed="22"/>
      </left>
      <right style="medium">
        <color indexed="22"/>
      </right>
      <top/>
      <bottom style="medium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</cellStyleXfs>
  <cellXfs count="133">
    <xf numFmtId="0" fontId="0" fillId="0" borderId="0" xfId="0"/>
    <xf numFmtId="4" fontId="2" fillId="0" borderId="0" xfId="2" applyNumberFormat="1" applyAlignment="1" applyProtection="1">
      <alignment wrapText="1"/>
      <protection locked="0"/>
    </xf>
    <xf numFmtId="0" fontId="2" fillId="0" borderId="0" xfId="2" applyAlignment="1">
      <alignment horizontal="center"/>
    </xf>
    <xf numFmtId="0" fontId="16" fillId="0" borderId="0" xfId="2" applyFont="1"/>
    <xf numFmtId="4" fontId="2" fillId="0" borderId="0" xfId="2" applyNumberFormat="1"/>
    <xf numFmtId="0" fontId="2" fillId="0" borderId="0" xfId="2"/>
    <xf numFmtId="4" fontId="15" fillId="0" borderId="0" xfId="2" applyNumberFormat="1" applyFont="1" applyAlignment="1">
      <alignment horizontal="left" vertical="center" wrapText="1"/>
    </xf>
    <xf numFmtId="0" fontId="18" fillId="0" borderId="0" xfId="2" applyFont="1"/>
    <xf numFmtId="0" fontId="17" fillId="0" borderId="0" xfId="2" applyFont="1" applyAlignment="1">
      <alignment horizontal="center"/>
    </xf>
    <xf numFmtId="0" fontId="17" fillId="0" borderId="0" xfId="2" applyFont="1"/>
    <xf numFmtId="4" fontId="17" fillId="0" borderId="0" xfId="2" applyNumberFormat="1" applyFont="1"/>
    <xf numFmtId="0" fontId="17" fillId="0" borderId="0" xfId="2" applyFont="1" applyAlignment="1">
      <alignment horizontal="center" vertical="top" wrapText="1"/>
    </xf>
    <xf numFmtId="0" fontId="17" fillId="0" borderId="0" xfId="2" applyFont="1" applyAlignment="1">
      <alignment vertical="top" wrapText="1"/>
    </xf>
    <xf numFmtId="0" fontId="17" fillId="0" borderId="20" xfId="2" applyFont="1" applyBorder="1"/>
    <xf numFmtId="4" fontId="17" fillId="0" borderId="20" xfId="2" applyNumberFormat="1" applyFont="1" applyBorder="1"/>
    <xf numFmtId="0" fontId="19" fillId="0" borderId="0" xfId="2" applyFont="1" applyAlignment="1">
      <alignment horizontal="justify" vertical="top" wrapText="1"/>
    </xf>
    <xf numFmtId="4" fontId="17" fillId="0" borderId="0" xfId="2" applyNumberFormat="1" applyFont="1" applyAlignment="1">
      <alignment horizontal="center"/>
    </xf>
    <xf numFmtId="4" fontId="17" fillId="0" borderId="0" xfId="2" applyNumberFormat="1" applyFont="1" applyAlignment="1">
      <alignment vertical="center" wrapText="1"/>
    </xf>
    <xf numFmtId="4" fontId="17" fillId="0" borderId="0" xfId="2" applyNumberFormat="1" applyFont="1" applyAlignment="1">
      <alignment horizontal="center" vertical="center" wrapText="1"/>
    </xf>
    <xf numFmtId="4" fontId="17" fillId="0" borderId="20" xfId="2" applyNumberFormat="1" applyFont="1" applyBorder="1" applyAlignment="1">
      <alignment horizontal="center"/>
    </xf>
    <xf numFmtId="2" fontId="17" fillId="0" borderId="0" xfId="2" applyNumberFormat="1" applyFont="1"/>
    <xf numFmtId="0" fontId="17" fillId="0" borderId="21" xfId="2" applyFont="1" applyBorder="1" applyAlignment="1">
      <alignment horizontal="center"/>
    </xf>
    <xf numFmtId="0" fontId="17" fillId="0" borderId="21" xfId="2" applyFont="1" applyBorder="1"/>
    <xf numFmtId="4" fontId="17" fillId="0" borderId="21" xfId="2" applyNumberFormat="1" applyFont="1" applyBorder="1"/>
    <xf numFmtId="4" fontId="17" fillId="0" borderId="21" xfId="2" applyNumberFormat="1" applyFont="1" applyBorder="1" applyAlignment="1">
      <alignment horizontal="center"/>
    </xf>
    <xf numFmtId="0" fontId="17" fillId="0" borderId="21" xfId="2" applyFont="1" applyBorder="1" applyAlignment="1">
      <alignment horizontal="center" vertical="top" wrapText="1"/>
    </xf>
    <xf numFmtId="2" fontId="17" fillId="0" borderId="21" xfId="2" applyNumberFormat="1" applyFont="1" applyBorder="1" applyAlignment="1">
      <alignment vertical="top" wrapText="1"/>
    </xf>
    <xf numFmtId="0" fontId="17" fillId="0" borderId="21" xfId="2" applyFont="1" applyBorder="1" applyAlignment="1">
      <alignment vertical="top" wrapText="1"/>
    </xf>
    <xf numFmtId="4" fontId="2" fillId="0" borderId="0" xfId="5" applyNumberFormat="1" applyAlignment="1" applyProtection="1">
      <alignment horizontal="left"/>
      <protection locked="0"/>
    </xf>
    <xf numFmtId="0" fontId="17" fillId="0" borderId="0" xfId="2" applyFont="1" applyFill="1" applyAlignment="1">
      <alignment horizontal="center" vertical="top" wrapText="1"/>
    </xf>
    <xf numFmtId="0" fontId="17" fillId="0" borderId="0" xfId="2" applyFont="1" applyFill="1"/>
    <xf numFmtId="4" fontId="17" fillId="0" borderId="0" xfId="2" applyNumberFormat="1" applyFont="1" applyFill="1"/>
    <xf numFmtId="4" fontId="17" fillId="0" borderId="0" xfId="2" applyNumberFormat="1" applyFont="1" applyFill="1" applyAlignment="1">
      <alignment horizontal="center"/>
    </xf>
    <xf numFmtId="0" fontId="17" fillId="0" borderId="9" xfId="2" applyFont="1" applyBorder="1" applyAlignment="1">
      <alignment horizontal="center"/>
    </xf>
    <xf numFmtId="0" fontId="17" fillId="0" borderId="23" xfId="2" applyFont="1" applyBorder="1"/>
    <xf numFmtId="4" fontId="17" fillId="0" borderId="23" xfId="2" applyNumberFormat="1" applyFont="1" applyBorder="1"/>
    <xf numFmtId="4" fontId="17" fillId="0" borderId="10" xfId="2" applyNumberFormat="1" applyFont="1" applyBorder="1" applyAlignment="1">
      <alignment horizontal="center"/>
    </xf>
    <xf numFmtId="2" fontId="17" fillId="0" borderId="23" xfId="2" applyNumberFormat="1" applyFont="1" applyBorder="1"/>
    <xf numFmtId="164" fontId="1" fillId="0" borderId="1" xfId="4" applyFont="1" applyFill="1" applyBorder="1" applyAlignment="1" applyProtection="1">
      <alignment horizontal="left"/>
      <protection locked="0"/>
    </xf>
    <xf numFmtId="0" fontId="2" fillId="0" borderId="0" xfId="0" applyFont="1" applyProtection="1">
      <protection locked="0"/>
    </xf>
    <xf numFmtId="164" fontId="5" fillId="0" borderId="0" xfId="4" applyFont="1" applyFill="1" applyAlignment="1" applyProtection="1">
      <alignment horizontal="left"/>
      <protection locked="0"/>
    </xf>
    <xf numFmtId="0" fontId="5" fillId="0" borderId="0" xfId="0" applyFont="1" applyProtection="1">
      <protection locked="0"/>
    </xf>
    <xf numFmtId="164" fontId="2" fillId="0" borderId="0" xfId="4" applyFont="1" applyFill="1" applyAlignment="1" applyProtection="1">
      <alignment horizontal="left"/>
      <protection locked="0"/>
    </xf>
    <xf numFmtId="0" fontId="2" fillId="0" borderId="0" xfId="2" applyAlignment="1" applyProtection="1">
      <alignment horizontal="left" wrapText="1"/>
      <protection locked="0"/>
    </xf>
    <xf numFmtId="0" fontId="2" fillId="0" borderId="0" xfId="2" applyAlignment="1" applyProtection="1">
      <alignment wrapText="1"/>
      <protection locked="0"/>
    </xf>
    <xf numFmtId="164" fontId="4" fillId="0" borderId="9" xfId="4" applyFont="1" applyFill="1" applyBorder="1" applyAlignment="1" applyProtection="1">
      <alignment horizontal="left"/>
      <protection locked="0"/>
    </xf>
    <xf numFmtId="0" fontId="1" fillId="0" borderId="0" xfId="0" applyFont="1" applyProtection="1">
      <protection locked="0"/>
    </xf>
    <xf numFmtId="164" fontId="2" fillId="0" borderId="11" xfId="4" applyFont="1" applyFill="1" applyBorder="1" applyAlignment="1" applyProtection="1">
      <alignment horizontal="left"/>
      <protection locked="0"/>
    </xf>
    <xf numFmtId="0" fontId="2" fillId="0" borderId="0" xfId="0" applyFont="1" applyAlignment="1" applyProtection="1">
      <alignment horizontal="left"/>
      <protection locked="0"/>
    </xf>
    <xf numFmtId="43" fontId="2" fillId="0" borderId="0" xfId="0" applyNumberFormat="1" applyFont="1" applyProtection="1">
      <protection locked="0"/>
    </xf>
    <xf numFmtId="49" fontId="7" fillId="0" borderId="0" xfId="0" applyNumberFormat="1" applyFont="1" applyAlignment="1" applyProtection="1">
      <alignment horizontal="left" vertical="center" wrapText="1"/>
      <protection locked="0"/>
    </xf>
    <xf numFmtId="164" fontId="4" fillId="0" borderId="0" xfId="4" applyFont="1" applyFill="1" applyBorder="1" applyAlignment="1" applyProtection="1">
      <alignment horizontal="left"/>
      <protection locked="0"/>
    </xf>
    <xf numFmtId="164" fontId="3" fillId="0" borderId="0" xfId="4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 applyProtection="1">
      <alignment horizontal="right"/>
    </xf>
    <xf numFmtId="4" fontId="1" fillId="0" borderId="16" xfId="0" applyNumberFormat="1" applyFont="1" applyBorder="1" applyAlignment="1" applyProtection="1">
      <alignment horizontal="left" wrapText="1"/>
    </xf>
    <xf numFmtId="164" fontId="1" fillId="0" borderId="1" xfId="4" applyFont="1" applyFill="1" applyBorder="1" applyAlignment="1" applyProtection="1">
      <alignment horizontal="left"/>
    </xf>
    <xf numFmtId="49" fontId="5" fillId="0" borderId="0" xfId="0" applyNumberFormat="1" applyFont="1" applyAlignment="1" applyProtection="1">
      <alignment horizontal="right"/>
    </xf>
    <xf numFmtId="2" fontId="6" fillId="0" borderId="0" xfId="0" applyNumberFormat="1" applyFont="1" applyAlignment="1" applyProtection="1">
      <alignment horizontal="left" wrapText="1"/>
    </xf>
    <xf numFmtId="164" fontId="5" fillId="0" borderId="0" xfId="4" applyFont="1" applyFill="1" applyAlignment="1" applyProtection="1">
      <alignment horizontal="left"/>
    </xf>
    <xf numFmtId="2" fontId="6" fillId="0" borderId="16" xfId="0" applyNumberFormat="1" applyFont="1" applyBorder="1" applyAlignment="1" applyProtection="1">
      <alignment horizontal="left" wrapText="1"/>
    </xf>
    <xf numFmtId="164" fontId="2" fillId="0" borderId="0" xfId="4" applyFont="1" applyFill="1" applyAlignment="1" applyProtection="1">
      <alignment horizontal="left"/>
    </xf>
    <xf numFmtId="164" fontId="15" fillId="0" borderId="0" xfId="4" applyFont="1" applyFill="1" applyAlignment="1" applyProtection="1">
      <alignment horizontal="left"/>
    </xf>
    <xf numFmtId="0" fontId="5" fillId="0" borderId="0" xfId="2" applyFont="1" applyAlignment="1" applyProtection="1">
      <alignment horizontal="right" wrapText="1" shrinkToFit="1"/>
    </xf>
    <xf numFmtId="0" fontId="1" fillId="0" borderId="0" xfId="2" applyFont="1" applyAlignment="1" applyProtection="1">
      <alignment horizontal="left" wrapText="1"/>
    </xf>
    <xf numFmtId="0" fontId="2" fillId="0" borderId="0" xfId="2" applyAlignment="1" applyProtection="1">
      <alignment horizontal="left" vertical="top" wrapText="1"/>
    </xf>
    <xf numFmtId="4" fontId="2" fillId="0" borderId="0" xfId="2" applyNumberFormat="1" applyAlignment="1" applyProtection="1">
      <alignment horizontal="left" vertical="top" wrapText="1"/>
    </xf>
    <xf numFmtId="0" fontId="2" fillId="0" borderId="0" xfId="2" applyAlignment="1" applyProtection="1">
      <alignment horizontal="left" wrapText="1"/>
    </xf>
    <xf numFmtId="4" fontId="2" fillId="0" borderId="0" xfId="2" applyNumberFormat="1" applyAlignment="1" applyProtection="1">
      <alignment horizontal="left" wrapText="1"/>
    </xf>
    <xf numFmtId="4" fontId="2" fillId="0" borderId="0" xfId="5" applyNumberFormat="1" applyAlignment="1" applyProtection="1">
      <alignment horizontal="left"/>
    </xf>
    <xf numFmtId="49" fontId="2" fillId="0" borderId="0" xfId="0" applyNumberFormat="1" applyFont="1" applyAlignment="1" applyProtection="1">
      <alignment horizontal="right"/>
    </xf>
    <xf numFmtId="2" fontId="1" fillId="0" borderId="0" xfId="0" applyNumberFormat="1" applyFont="1" applyAlignment="1" applyProtection="1">
      <alignment horizontal="left" wrapText="1"/>
    </xf>
    <xf numFmtId="2" fontId="6" fillId="0" borderId="19" xfId="0" applyNumberFormat="1" applyFont="1" applyBorder="1" applyAlignment="1" applyProtection="1">
      <alignment horizontal="left" wrapText="1"/>
    </xf>
    <xf numFmtId="164" fontId="4" fillId="0" borderId="10" xfId="4" applyFont="1" applyFill="1" applyBorder="1" applyAlignment="1" applyProtection="1">
      <alignment horizontal="left"/>
    </xf>
    <xf numFmtId="0" fontId="2" fillId="0" borderId="0" xfId="0" applyFont="1" applyAlignment="1" applyProtection="1">
      <alignment horizontal="right"/>
    </xf>
    <xf numFmtId="0" fontId="1" fillId="0" borderId="0" xfId="0" applyFont="1" applyAlignment="1" applyProtection="1">
      <alignment horizontal="left" wrapText="1"/>
    </xf>
    <xf numFmtId="164" fontId="6" fillId="0" borderId="0" xfId="4" applyFont="1" applyFill="1" applyAlignment="1" applyProtection="1">
      <alignment horizontal="left"/>
    </xf>
    <xf numFmtId="49" fontId="6" fillId="0" borderId="0" xfId="0" applyNumberFormat="1" applyFont="1" applyAlignment="1" applyProtection="1">
      <alignment horizontal="left" wrapText="1"/>
    </xf>
    <xf numFmtId="0" fontId="10" fillId="0" borderId="0" xfId="0" applyFont="1" applyAlignment="1" applyProtection="1">
      <alignment horizontal="left" wrapText="1"/>
    </xf>
    <xf numFmtId="164" fontId="2" fillId="0" borderId="3" xfId="4" applyFont="1" applyFill="1" applyBorder="1" applyAlignment="1" applyProtection="1">
      <alignment horizontal="left"/>
    </xf>
    <xf numFmtId="164" fontId="2" fillId="0" borderId="4" xfId="4" applyFont="1" applyFill="1" applyBorder="1" applyAlignment="1" applyProtection="1">
      <alignment horizontal="left"/>
    </xf>
    <xf numFmtId="164" fontId="2" fillId="0" borderId="5" xfId="4" applyFont="1" applyFill="1" applyBorder="1" applyAlignment="1" applyProtection="1">
      <alignment horizontal="left"/>
    </xf>
    <xf numFmtId="2" fontId="1" fillId="0" borderId="4" xfId="0" applyNumberFormat="1" applyFont="1" applyBorder="1" applyAlignment="1" applyProtection="1">
      <alignment horizontal="left" wrapText="1"/>
    </xf>
    <xf numFmtId="164" fontId="2" fillId="0" borderId="2" xfId="4" applyFont="1" applyFill="1" applyBorder="1" applyAlignment="1" applyProtection="1">
      <alignment horizontal="left"/>
    </xf>
    <xf numFmtId="164" fontId="2" fillId="0" borderId="6" xfId="4" applyFont="1" applyFill="1" applyBorder="1" applyAlignment="1" applyProtection="1">
      <alignment horizontal="left"/>
    </xf>
    <xf numFmtId="2" fontId="1" fillId="0" borderId="0" xfId="0" applyNumberFormat="1" applyFont="1" applyBorder="1" applyAlignment="1" applyProtection="1">
      <alignment horizontal="left" wrapText="1"/>
    </xf>
    <xf numFmtId="49" fontId="1" fillId="0" borderId="0" xfId="0" applyNumberFormat="1" applyFont="1" applyAlignment="1" applyProtection="1">
      <alignment horizontal="left" wrapText="1"/>
    </xf>
    <xf numFmtId="164" fontId="2" fillId="0" borderId="12" xfId="4" applyFont="1" applyFill="1" applyBorder="1" applyAlignment="1" applyProtection="1">
      <alignment horizontal="left"/>
    </xf>
    <xf numFmtId="0" fontId="1" fillId="0" borderId="11" xfId="0" applyFont="1" applyBorder="1" applyAlignment="1" applyProtection="1">
      <alignment horizontal="left" wrapText="1"/>
    </xf>
    <xf numFmtId="164" fontId="2" fillId="0" borderId="11" xfId="4" applyFont="1" applyFill="1" applyBorder="1" applyAlignment="1" applyProtection="1">
      <alignment horizontal="left"/>
    </xf>
    <xf numFmtId="0" fontId="10" fillId="0" borderId="0" xfId="0" applyFont="1" applyAlignment="1" applyProtection="1">
      <alignment horizontal="left"/>
    </xf>
    <xf numFmtId="164" fontId="2" fillId="0" borderId="0" xfId="4" applyFont="1" applyFill="1" applyBorder="1" applyAlignment="1" applyProtection="1">
      <alignment horizontal="left"/>
    </xf>
    <xf numFmtId="0" fontId="10" fillId="0" borderId="0" xfId="0" applyFont="1" applyFill="1" applyAlignment="1" applyProtection="1">
      <alignment horizontal="left" wrapText="1"/>
    </xf>
    <xf numFmtId="0" fontId="10" fillId="0" borderId="0" xfId="0" applyFont="1" applyFill="1" applyAlignment="1" applyProtection="1">
      <alignment horizontal="left"/>
    </xf>
    <xf numFmtId="0" fontId="2" fillId="0" borderId="0" xfId="0" applyFont="1" applyAlignment="1" applyProtection="1">
      <alignment horizontal="left"/>
    </xf>
    <xf numFmtId="2" fontId="1" fillId="0" borderId="0" xfId="0" applyNumberFormat="1" applyFont="1" applyAlignment="1" applyProtection="1">
      <alignment horizontal="left"/>
    </xf>
    <xf numFmtId="164" fontId="2" fillId="0" borderId="13" xfId="4" applyFont="1" applyFill="1" applyBorder="1" applyAlignment="1" applyProtection="1">
      <alignment horizontal="left"/>
    </xf>
    <xf numFmtId="164" fontId="2" fillId="0" borderId="14" xfId="4" applyFont="1" applyFill="1" applyBorder="1" applyAlignment="1" applyProtection="1">
      <alignment horizontal="left"/>
    </xf>
    <xf numFmtId="164" fontId="2" fillId="0" borderId="15" xfId="4" applyFont="1" applyFill="1" applyBorder="1" applyAlignment="1" applyProtection="1">
      <alignment horizontal="left"/>
    </xf>
    <xf numFmtId="164" fontId="1" fillId="0" borderId="12" xfId="4" applyFont="1" applyFill="1" applyBorder="1" applyAlignment="1" applyProtection="1">
      <alignment horizontal="left"/>
    </xf>
    <xf numFmtId="164" fontId="1" fillId="0" borderId="0" xfId="4" applyFont="1" applyFill="1" applyBorder="1" applyAlignment="1" applyProtection="1">
      <alignment horizontal="left"/>
    </xf>
    <xf numFmtId="0" fontId="1" fillId="0" borderId="0" xfId="0" applyFont="1" applyAlignment="1" applyProtection="1">
      <alignment horizontal="left"/>
    </xf>
    <xf numFmtId="164" fontId="1" fillId="0" borderId="2" xfId="4" applyFont="1" applyFill="1" applyBorder="1" applyAlignment="1" applyProtection="1">
      <alignment horizontal="left"/>
    </xf>
    <xf numFmtId="164" fontId="1" fillId="0" borderId="5" xfId="4" applyFont="1" applyFill="1" applyBorder="1" applyAlignment="1" applyProtection="1">
      <alignment horizontal="left"/>
    </xf>
    <xf numFmtId="164" fontId="1" fillId="0" borderId="0" xfId="4" applyFont="1" applyFill="1" applyAlignment="1" applyProtection="1">
      <alignment horizontal="left"/>
    </xf>
    <xf numFmtId="2" fontId="6" fillId="0" borderId="1" xfId="0" applyNumberFormat="1" applyFont="1" applyBorder="1" applyAlignment="1" applyProtection="1">
      <alignment horizontal="left" wrapText="1"/>
    </xf>
    <xf numFmtId="164" fontId="4" fillId="0" borderId="0" xfId="4" applyFont="1" applyFill="1" applyBorder="1" applyAlignment="1" applyProtection="1">
      <alignment horizontal="left"/>
    </xf>
    <xf numFmtId="164" fontId="3" fillId="0" borderId="0" xfId="4" applyFont="1" applyFill="1" applyBorder="1" applyAlignment="1" applyProtection="1">
      <alignment horizontal="left"/>
    </xf>
    <xf numFmtId="2" fontId="6" fillId="0" borderId="0" xfId="0" applyNumberFormat="1" applyFont="1" applyBorder="1" applyAlignment="1" applyProtection="1">
      <alignment horizontal="left" wrapText="1"/>
    </xf>
    <xf numFmtId="2" fontId="6" fillId="0" borderId="22" xfId="0" applyNumberFormat="1" applyFont="1" applyBorder="1" applyAlignment="1" applyProtection="1">
      <alignment horizontal="left" wrapText="1"/>
    </xf>
    <xf numFmtId="49" fontId="2" fillId="0" borderId="0" xfId="0" applyNumberFormat="1" applyFont="1" applyFill="1" applyAlignment="1" applyProtection="1">
      <alignment horizontal="right"/>
    </xf>
    <xf numFmtId="2" fontId="1" fillId="0" borderId="0" xfId="0" applyNumberFormat="1" applyFont="1" applyFill="1" applyAlignment="1" applyProtection="1">
      <alignment horizontal="left" wrapText="1"/>
    </xf>
    <xf numFmtId="2" fontId="6" fillId="0" borderId="16" xfId="0" applyNumberFormat="1" applyFont="1" applyFill="1" applyBorder="1" applyAlignment="1" applyProtection="1">
      <alignment horizontal="left" wrapText="1"/>
    </xf>
    <xf numFmtId="2" fontId="6" fillId="0" borderId="22" xfId="0" applyNumberFormat="1" applyFont="1" applyFill="1" applyBorder="1" applyAlignment="1" applyProtection="1">
      <alignment horizontal="left" wrapText="1"/>
    </xf>
    <xf numFmtId="0" fontId="2" fillId="0" borderId="0" xfId="0" applyFont="1" applyAlignment="1" applyProtection="1">
      <alignment horizontal="right" wrapText="1"/>
    </xf>
    <xf numFmtId="164" fontId="11" fillId="0" borderId="0" xfId="4" applyFont="1" applyFill="1" applyAlignment="1" applyProtection="1">
      <alignment horizontal="left"/>
    </xf>
    <xf numFmtId="49" fontId="12" fillId="0" borderId="0" xfId="0" applyNumberFormat="1" applyFont="1" applyAlignment="1" applyProtection="1">
      <alignment horizontal="right"/>
    </xf>
    <xf numFmtId="0" fontId="6" fillId="0" borderId="0" xfId="0" applyFont="1" applyAlignment="1" applyProtection="1">
      <alignment horizontal="left" wrapText="1"/>
    </xf>
    <xf numFmtId="164" fontId="12" fillId="0" borderId="0" xfId="4" applyFont="1" applyFill="1" applyAlignment="1" applyProtection="1">
      <alignment horizontal="left"/>
    </xf>
    <xf numFmtId="49" fontId="7" fillId="0" borderId="0" xfId="0" applyNumberFormat="1" applyFont="1" applyAlignment="1" applyProtection="1">
      <alignment horizontal="right"/>
    </xf>
    <xf numFmtId="49" fontId="13" fillId="0" borderId="0" xfId="0" applyNumberFormat="1" applyFont="1" applyAlignment="1" applyProtection="1">
      <alignment horizontal="left" wrapText="1"/>
    </xf>
    <xf numFmtId="164" fontId="8" fillId="0" borderId="0" xfId="4" applyFont="1" applyFill="1" applyAlignment="1" applyProtection="1">
      <alignment horizontal="left"/>
    </xf>
    <xf numFmtId="49" fontId="6" fillId="0" borderId="0" xfId="0" applyNumberFormat="1" applyFont="1" applyAlignment="1" applyProtection="1">
      <alignment horizontal="left"/>
    </xf>
    <xf numFmtId="0" fontId="1" fillId="0" borderId="0" xfId="3" applyFont="1" applyAlignment="1" applyProtection="1">
      <alignment horizontal="left" wrapText="1"/>
    </xf>
    <xf numFmtId="0" fontId="2" fillId="0" borderId="0" xfId="2" applyFont="1" applyAlignment="1" applyProtection="1">
      <alignment horizontal="right"/>
    </xf>
    <xf numFmtId="4" fontId="15" fillId="0" borderId="0" xfId="2" applyNumberFormat="1" applyFont="1" applyAlignment="1">
      <alignment horizontal="left" vertical="center" wrapText="1"/>
    </xf>
    <xf numFmtId="164" fontId="4" fillId="0" borderId="18" xfId="4" applyFont="1" applyFill="1" applyBorder="1" applyAlignment="1" applyProtection="1">
      <alignment horizontal="left"/>
    </xf>
    <xf numFmtId="164" fontId="4" fillId="0" borderId="17" xfId="4" applyFont="1" applyFill="1" applyBorder="1" applyAlignment="1" applyProtection="1">
      <alignment horizontal="left"/>
    </xf>
    <xf numFmtId="164" fontId="4" fillId="0" borderId="7" xfId="4" applyFont="1" applyFill="1" applyBorder="1" applyAlignment="1" applyProtection="1">
      <alignment horizontal="left"/>
    </xf>
    <xf numFmtId="164" fontId="3" fillId="0" borderId="8" xfId="4" applyFont="1" applyFill="1" applyBorder="1" applyAlignment="1" applyProtection="1">
      <alignment horizontal="left"/>
    </xf>
    <xf numFmtId="164" fontId="6" fillId="0" borderId="7" xfId="4" applyFont="1" applyFill="1" applyBorder="1" applyAlignment="1" applyProtection="1">
      <alignment horizontal="left"/>
    </xf>
    <xf numFmtId="164" fontId="1" fillId="0" borderId="8" xfId="4" applyFont="1" applyFill="1" applyBorder="1" applyAlignment="1" applyProtection="1">
      <alignment horizontal="left"/>
    </xf>
    <xf numFmtId="164" fontId="4" fillId="0" borderId="0" xfId="4" applyFont="1" applyFill="1" applyBorder="1" applyAlignment="1" applyProtection="1">
      <alignment horizontal="left"/>
    </xf>
    <xf numFmtId="164" fontId="3" fillId="0" borderId="0" xfId="4" applyFont="1" applyFill="1" applyBorder="1" applyAlignment="1" applyProtection="1">
      <alignment horizontal="left"/>
    </xf>
  </cellXfs>
  <cellStyles count="7">
    <cellStyle name="Navadno" xfId="0" builtinId="0"/>
    <cellStyle name="Navadno 3" xfId="2" xr:uid="{129D2B5A-4596-4A84-B748-B3188B775982}"/>
    <cellStyle name="Navadno 6 2" xfId="3" xr:uid="{BB94FB88-C02D-4A5F-992E-B97A819D02AE}"/>
    <cellStyle name="Navadno 8 2" xfId="1" xr:uid="{E0EC8B73-D63E-496A-AD18-D38BF6760CB7}"/>
    <cellStyle name="Navadno_KALAMAR-PSO GREGORČIČEVA MS-16.11.04 2" xfId="5" xr:uid="{0E1B908C-9B1E-44D2-9187-72DDDDFE6839}"/>
    <cellStyle name="Vejica" xfId="4" builtinId="3"/>
    <cellStyle name="Vejica 2" xfId="6" xr:uid="{A3C67BE9-A85E-4C2D-9148-FD6280CE98EF}"/>
  </cellStyles>
  <dxfs count="29"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lor theme="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isarna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52114-BEE9-4744-8154-8A4A04F0112B}">
  <dimension ref="A4:K63"/>
  <sheetViews>
    <sheetView tabSelected="1" view="pageBreakPreview" zoomScaleNormal="100" zoomScaleSheetLayoutView="100" workbookViewId="0">
      <selection activeCell="B6" sqref="B6:C6"/>
    </sheetView>
  </sheetViews>
  <sheetFormatPr defaultColWidth="9.125" defaultRowHeight="15.75"/>
  <cols>
    <col min="1" max="1" width="9.125" style="2" customWidth="1"/>
    <col min="2" max="2" width="73.625" style="5" customWidth="1"/>
    <col min="3" max="3" width="10.25" style="4" customWidth="1"/>
    <col min="4" max="4" width="10.25" style="9" customWidth="1"/>
    <col min="5" max="5" width="17" style="16" customWidth="1"/>
    <col min="6" max="16384" width="9.125" style="5"/>
  </cols>
  <sheetData>
    <row r="4" spans="1:5" ht="19.5">
      <c r="B4" s="3" t="s">
        <v>110</v>
      </c>
    </row>
    <row r="6" spans="1:5" ht="20.25" customHeight="1">
      <c r="B6" s="124" t="s">
        <v>118</v>
      </c>
      <c r="C6" s="124"/>
      <c r="D6" s="17"/>
      <c r="E6" s="18"/>
    </row>
    <row r="7" spans="1:5" ht="20.25" customHeight="1">
      <c r="B7" s="6"/>
      <c r="C7" s="6"/>
      <c r="D7" s="17"/>
      <c r="E7" s="18"/>
    </row>
    <row r="9" spans="1:5" ht="18">
      <c r="B9" s="7" t="s">
        <v>111</v>
      </c>
    </row>
    <row r="10" spans="1:5" ht="16.5" thickBot="1"/>
    <row r="11" spans="1:5" ht="16.5" thickBot="1">
      <c r="A11" s="21" t="s">
        <v>102</v>
      </c>
      <c r="B11" s="22" t="s">
        <v>119</v>
      </c>
      <c r="C11" s="23"/>
      <c r="D11" s="22"/>
      <c r="E11" s="24"/>
    </row>
    <row r="12" spans="1:5">
      <c r="A12" s="8"/>
      <c r="B12" s="9"/>
      <c r="C12" s="10"/>
    </row>
    <row r="13" spans="1:5">
      <c r="A13" s="8"/>
      <c r="B13" s="20" t="str">
        <f>'KLETNA ETAŽA'!B5</f>
        <v>PRIPRAVLJALNA DELA</v>
      </c>
      <c r="C13" s="10"/>
      <c r="E13" s="16">
        <f>'KLETNA ETAŽA'!F28</f>
        <v>0</v>
      </c>
    </row>
    <row r="14" spans="1:5">
      <c r="A14" s="8"/>
      <c r="B14" s="9"/>
      <c r="C14" s="10"/>
    </row>
    <row r="15" spans="1:5">
      <c r="A15" s="8"/>
      <c r="B15" s="20" t="str">
        <f>'KLETNA ETAŽA'!B30</f>
        <v>RUŠITVENA DELA</v>
      </c>
      <c r="C15" s="10"/>
      <c r="E15" s="16">
        <f>'KLETNA ETAŽA'!F38</f>
        <v>0</v>
      </c>
    </row>
    <row r="16" spans="1:5">
      <c r="A16" s="8"/>
      <c r="B16" s="9"/>
      <c r="C16" s="10"/>
    </row>
    <row r="17" spans="1:5">
      <c r="A17" s="8"/>
      <c r="B17" s="20" t="str">
        <f>'KLETNA ETAŽA'!B40</f>
        <v>ZEMELJSKA DELA</v>
      </c>
      <c r="C17" s="10"/>
      <c r="E17" s="16">
        <f>'KLETNA ETAŽA'!F56</f>
        <v>0</v>
      </c>
    </row>
    <row r="18" spans="1:5">
      <c r="A18" s="8"/>
      <c r="B18" s="9"/>
      <c r="C18" s="10"/>
    </row>
    <row r="19" spans="1:5">
      <c r="A19" s="8"/>
      <c r="B19" s="20" t="str">
        <f>'KLETNA ETAŽA'!B58</f>
        <v>ARMIRANO-BETONSKA DELA</v>
      </c>
      <c r="C19" s="10"/>
      <c r="E19" s="16">
        <f>'KLETNA ETAŽA'!F83</f>
        <v>0</v>
      </c>
    </row>
    <row r="20" spans="1:5">
      <c r="A20" s="8"/>
      <c r="B20" s="9"/>
      <c r="C20" s="10"/>
    </row>
    <row r="21" spans="1:5">
      <c r="A21" s="8"/>
      <c r="B21" s="20" t="str">
        <f>'KLETNA ETAŽA'!B85</f>
        <v>TESARSKA DELA</v>
      </c>
      <c r="C21" s="10"/>
      <c r="E21" s="16">
        <f>'KLETNA ETAŽA'!F103</f>
        <v>0</v>
      </c>
    </row>
    <row r="22" spans="1:5">
      <c r="A22" s="8"/>
      <c r="B22" s="9"/>
      <c r="C22" s="10"/>
    </row>
    <row r="23" spans="1:5">
      <c r="A23" s="8"/>
      <c r="B23" s="20" t="str">
        <f>'KLETNA ETAŽA'!B105</f>
        <v>ZIDARSKA DELA</v>
      </c>
      <c r="C23" s="10"/>
      <c r="E23" s="16">
        <f>'KLETNA ETAŽA'!F145</f>
        <v>0</v>
      </c>
    </row>
    <row r="24" spans="1:5" ht="16.5" thickBot="1">
      <c r="A24" s="8"/>
      <c r="B24" s="9"/>
      <c r="C24" s="10"/>
    </row>
    <row r="25" spans="1:5" ht="16.5" thickBot="1">
      <c r="A25" s="21" t="s">
        <v>112</v>
      </c>
      <c r="B25" s="22" t="s">
        <v>47</v>
      </c>
      <c r="C25" s="23"/>
      <c r="D25" s="22"/>
      <c r="E25" s="24"/>
    </row>
    <row r="26" spans="1:5">
      <c r="A26" s="8"/>
      <c r="B26" s="9"/>
      <c r="C26" s="10"/>
    </row>
    <row r="27" spans="1:5">
      <c r="A27" s="8"/>
      <c r="B27" s="20" t="str">
        <f>'KLETNA ETAŽA'!B149</f>
        <v>KLJUČAVNIČARSKA DELA</v>
      </c>
      <c r="C27" s="10"/>
      <c r="E27" s="16">
        <f>'KLETNA ETAŽA'!F167</f>
        <v>0</v>
      </c>
    </row>
    <row r="28" spans="1:5">
      <c r="A28" s="8"/>
      <c r="B28" s="9"/>
      <c r="C28" s="10"/>
    </row>
    <row r="29" spans="1:5">
      <c r="A29" s="8"/>
      <c r="B29" s="20" t="str">
        <f>'KLETNA ETAŽA'!B169</f>
        <v>TLAK</v>
      </c>
      <c r="C29" s="10"/>
      <c r="E29" s="16">
        <f>'KLETNA ETAŽA'!F173</f>
        <v>0</v>
      </c>
    </row>
    <row r="30" spans="1:5" ht="16.5" thickBot="1">
      <c r="A30" s="8"/>
      <c r="B30" s="9"/>
      <c r="C30" s="10"/>
    </row>
    <row r="31" spans="1:5" ht="16.5" thickBot="1">
      <c r="A31" s="33" t="s">
        <v>113</v>
      </c>
      <c r="B31" s="37" t="str">
        <f>'KLETNA ETAŽA'!B175</f>
        <v>DVIGALO</v>
      </c>
      <c r="C31" s="35"/>
      <c r="D31" s="34"/>
      <c r="E31" s="36">
        <f>'KLETNA ETAŽA'!F186</f>
        <v>0</v>
      </c>
    </row>
    <row r="32" spans="1:5" ht="16.5" thickBot="1">
      <c r="A32" s="8"/>
      <c r="B32" s="9"/>
      <c r="C32" s="10"/>
    </row>
    <row r="33" spans="1:5" ht="16.5" thickBot="1">
      <c r="A33" s="33" t="s">
        <v>114</v>
      </c>
      <c r="B33" s="34" t="s">
        <v>161</v>
      </c>
      <c r="C33" s="35"/>
      <c r="D33" s="34"/>
      <c r="E33" s="36">
        <f>'KLETNA ETAŽA'!F194</f>
        <v>0</v>
      </c>
    </row>
    <row r="34" spans="1:5" ht="16.5" thickBot="1">
      <c r="A34" s="8"/>
      <c r="B34" s="9"/>
      <c r="C34" s="10"/>
    </row>
    <row r="35" spans="1:5" ht="16.5" thickBot="1">
      <c r="A35" s="21" t="s">
        <v>130</v>
      </c>
      <c r="B35" s="22" t="s">
        <v>128</v>
      </c>
      <c r="C35" s="23"/>
      <c r="D35" s="22"/>
      <c r="E35" s="24"/>
    </row>
    <row r="36" spans="1:5">
      <c r="A36" s="8"/>
      <c r="B36" s="9"/>
      <c r="C36" s="10"/>
    </row>
    <row r="37" spans="1:5">
      <c r="A37" s="8"/>
      <c r="B37" s="9" t="s">
        <v>187</v>
      </c>
      <c r="C37" s="10"/>
      <c r="E37" s="16">
        <f>'KLETNA ETAŽA'!F208</f>
        <v>0</v>
      </c>
    </row>
    <row r="38" spans="1:5">
      <c r="A38" s="8"/>
      <c r="B38" s="9"/>
      <c r="C38" s="10"/>
    </row>
    <row r="39" spans="1:5">
      <c r="A39" s="8"/>
      <c r="B39" s="9" t="s">
        <v>129</v>
      </c>
      <c r="C39" s="10"/>
      <c r="E39" s="16">
        <f>'KLETNA ETAŽA'!F222</f>
        <v>0</v>
      </c>
    </row>
    <row r="40" spans="1:5">
      <c r="A40" s="8"/>
      <c r="B40" s="9"/>
      <c r="C40" s="10"/>
    </row>
    <row r="41" spans="1:5">
      <c r="A41" s="8"/>
      <c r="B41" s="9" t="s">
        <v>170</v>
      </c>
      <c r="C41" s="10"/>
      <c r="E41" s="16">
        <f>'KLETNA ETAŽA'!F230</f>
        <v>0</v>
      </c>
    </row>
    <row r="42" spans="1:5">
      <c r="A42" s="8"/>
      <c r="B42" s="9"/>
      <c r="C42" s="10"/>
    </row>
    <row r="43" spans="1:5">
      <c r="A43" s="8"/>
      <c r="B43" s="9" t="s">
        <v>171</v>
      </c>
      <c r="C43" s="10"/>
      <c r="E43" s="16">
        <f>'KLETNA ETAŽA'!F236</f>
        <v>0</v>
      </c>
    </row>
    <row r="44" spans="1:5" ht="16.5" thickBot="1">
      <c r="A44" s="8"/>
      <c r="B44" s="9"/>
      <c r="C44" s="10"/>
    </row>
    <row r="45" spans="1:5" ht="16.5" thickBot="1">
      <c r="A45" s="25" t="s">
        <v>131</v>
      </c>
      <c r="B45" s="27" t="s">
        <v>127</v>
      </c>
      <c r="C45" s="23"/>
      <c r="D45" s="22"/>
      <c r="E45" s="24">
        <f>'KLETNA ETAŽA'!F248</f>
        <v>0</v>
      </c>
    </row>
    <row r="46" spans="1:5" ht="16.5" thickBot="1">
      <c r="A46" s="25"/>
      <c r="B46" s="27"/>
      <c r="C46" s="23"/>
      <c r="D46" s="22"/>
      <c r="E46" s="24"/>
    </row>
    <row r="47" spans="1:5" ht="16.5" thickBot="1">
      <c r="A47" s="25" t="s">
        <v>185</v>
      </c>
      <c r="B47" s="26" t="str">
        <f>'KLETNA ETAŽA'!B250</f>
        <v>ZUNANJA UREDITEV</v>
      </c>
      <c r="C47" s="23"/>
      <c r="D47" s="22"/>
      <c r="E47" s="24">
        <f>'KLETNA ETAŽA'!F285</f>
        <v>0</v>
      </c>
    </row>
    <row r="48" spans="1:5">
      <c r="A48" s="11"/>
      <c r="B48" s="12"/>
      <c r="C48" s="10"/>
    </row>
    <row r="49" spans="1:11" ht="14.25" customHeight="1">
      <c r="A49" s="29" t="s">
        <v>186</v>
      </c>
      <c r="B49" s="30" t="s">
        <v>115</v>
      </c>
      <c r="C49" s="31"/>
      <c r="D49" s="31"/>
      <c r="E49" s="32">
        <f>SUM(E9:E48)*5%</f>
        <v>0</v>
      </c>
    </row>
    <row r="50" spans="1:11">
      <c r="A50" s="11"/>
      <c r="B50" s="9"/>
      <c r="C50" s="10"/>
    </row>
    <row r="51" spans="1:11">
      <c r="A51" s="8"/>
      <c r="B51" s="9"/>
      <c r="C51" s="10"/>
    </row>
    <row r="52" spans="1:11">
      <c r="A52" s="8"/>
      <c r="B52" s="9" t="s">
        <v>120</v>
      </c>
      <c r="C52" s="10"/>
      <c r="D52" s="10"/>
      <c r="E52" s="16">
        <f>SUM(E11:E50)</f>
        <v>0</v>
      </c>
    </row>
    <row r="53" spans="1:11">
      <c r="A53" s="8"/>
      <c r="B53" s="9" t="s">
        <v>116</v>
      </c>
      <c r="C53" s="10"/>
      <c r="D53" s="10"/>
      <c r="E53" s="16">
        <f>E52*22%</f>
        <v>0</v>
      </c>
    </row>
    <row r="54" spans="1:11" ht="16.5" thickBot="1">
      <c r="A54" s="8"/>
      <c r="B54" s="13" t="s">
        <v>117</v>
      </c>
      <c r="C54" s="14"/>
      <c r="D54" s="14"/>
      <c r="E54" s="19">
        <f>SUM(E52:E53)</f>
        <v>0</v>
      </c>
    </row>
    <row r="55" spans="1:11" ht="16.5" thickTop="1"/>
    <row r="63" spans="1:11" s="4" customFormat="1">
      <c r="A63" s="2"/>
      <c r="B63" s="15"/>
      <c r="D63" s="9"/>
      <c r="E63" s="16"/>
      <c r="F63" s="5"/>
      <c r="G63" s="5"/>
      <c r="H63" s="5"/>
      <c r="I63" s="5"/>
      <c r="J63" s="5"/>
      <c r="K63" s="5"/>
    </row>
  </sheetData>
  <sheetProtection algorithmName="SHA-512" hashValue="cce0VfWScKFYWztx8WkspKR88bmK1/7k8GXt9fP7zwsq+tp5qD4tlULeDocans9HnBm2c3po7MuPNNlPRaltxQ==" saltValue="YQ6s+dIYSlBB/kLncyl7Fw==" spinCount="100000" sheet="1" objects="1" scenarios="1"/>
  <mergeCells count="1">
    <mergeCell ref="B6:C6"/>
  </mergeCells>
  <pageMargins left="0.7" right="0.7" top="0.75" bottom="0.75" header="0.3" footer="0.3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842701-8278-4769-BC49-EBE1906B9EC8}">
  <dimension ref="A1:I285"/>
  <sheetViews>
    <sheetView showZeros="0" zoomScaleNormal="100" workbookViewId="0">
      <selection activeCell="B8" sqref="B8"/>
    </sheetView>
  </sheetViews>
  <sheetFormatPr defaultColWidth="9.125" defaultRowHeight="14.25"/>
  <cols>
    <col min="1" max="1" width="4.25" style="69" customWidth="1"/>
    <col min="2" max="2" width="57.25" style="70" customWidth="1"/>
    <col min="3" max="3" width="10.375" style="60" bestFit="1" customWidth="1"/>
    <col min="4" max="4" width="6.625" style="60" customWidth="1"/>
    <col min="5" max="5" width="11.25" style="42" bestFit="1" customWidth="1"/>
    <col min="6" max="6" width="17.75" style="60" customWidth="1"/>
    <col min="7" max="8" width="9.125" style="39"/>
    <col min="9" max="9" width="11" style="39" bestFit="1" customWidth="1"/>
    <col min="10" max="16384" width="9.125" style="39"/>
  </cols>
  <sheetData>
    <row r="1" spans="1:7">
      <c r="A1" s="53"/>
      <c r="B1" s="54" t="s">
        <v>0</v>
      </c>
      <c r="C1" s="55" t="s">
        <v>1</v>
      </c>
      <c r="D1" s="55" t="s">
        <v>2</v>
      </c>
      <c r="E1" s="38"/>
      <c r="F1" s="55" t="s">
        <v>3</v>
      </c>
    </row>
    <row r="3" spans="1:7" s="41" customFormat="1" ht="20.25" customHeight="1">
      <c r="A3" s="56" t="s">
        <v>102</v>
      </c>
      <c r="B3" s="57" t="s">
        <v>119</v>
      </c>
      <c r="C3" s="58"/>
      <c r="D3" s="58"/>
      <c r="E3" s="40"/>
      <c r="F3" s="58"/>
    </row>
    <row r="5" spans="1:7" ht="18">
      <c r="A5" s="56"/>
      <c r="B5" s="59" t="s">
        <v>82</v>
      </c>
      <c r="F5" s="61"/>
    </row>
    <row r="7" spans="1:7" s="44" customFormat="1">
      <c r="A7" s="62"/>
      <c r="B7" s="63" t="s">
        <v>83</v>
      </c>
      <c r="C7" s="64"/>
      <c r="D7" s="65"/>
      <c r="E7" s="43"/>
      <c r="F7" s="67"/>
      <c r="G7" s="1"/>
    </row>
    <row r="8" spans="1:7" s="44" customFormat="1" ht="42.75">
      <c r="A8" s="62"/>
      <c r="B8" s="63" t="s">
        <v>84</v>
      </c>
      <c r="C8" s="64"/>
      <c r="D8" s="64"/>
      <c r="E8" s="43"/>
      <c r="F8" s="67"/>
      <c r="G8" s="1"/>
    </row>
    <row r="9" spans="1:7" s="44" customFormat="1">
      <c r="A9" s="62"/>
      <c r="B9" s="63" t="s">
        <v>85</v>
      </c>
      <c r="C9" s="64"/>
      <c r="D9" s="64"/>
      <c r="E9" s="43"/>
      <c r="F9" s="67"/>
      <c r="G9" s="1"/>
    </row>
    <row r="10" spans="1:7" s="44" customFormat="1">
      <c r="A10" s="62"/>
      <c r="B10" s="63" t="s">
        <v>86</v>
      </c>
      <c r="C10" s="64"/>
      <c r="D10" s="64"/>
      <c r="E10" s="43"/>
      <c r="F10" s="67"/>
      <c r="G10" s="1"/>
    </row>
    <row r="11" spans="1:7" s="44" customFormat="1">
      <c r="A11" s="62"/>
      <c r="B11" s="63" t="s">
        <v>87</v>
      </c>
      <c r="C11" s="64"/>
      <c r="D11" s="65"/>
      <c r="E11" s="43"/>
      <c r="F11" s="67"/>
      <c r="G11" s="1"/>
    </row>
    <row r="12" spans="1:7" s="44" customFormat="1">
      <c r="A12" s="62"/>
      <c r="B12" s="63" t="s">
        <v>88</v>
      </c>
      <c r="C12" s="64"/>
      <c r="D12" s="65"/>
      <c r="E12" s="43"/>
      <c r="F12" s="67"/>
      <c r="G12" s="1"/>
    </row>
    <row r="13" spans="1:7" s="44" customFormat="1">
      <c r="A13" s="62"/>
      <c r="B13" s="63" t="s">
        <v>89</v>
      </c>
      <c r="C13" s="64"/>
      <c r="D13" s="65"/>
      <c r="E13" s="43"/>
      <c r="F13" s="67"/>
      <c r="G13" s="1"/>
    </row>
    <row r="14" spans="1:7" s="44" customFormat="1" ht="28.5">
      <c r="A14" s="62"/>
      <c r="B14" s="63" t="s">
        <v>90</v>
      </c>
      <c r="C14" s="64"/>
      <c r="D14" s="64"/>
      <c r="E14" s="43"/>
      <c r="F14" s="67"/>
      <c r="G14" s="1"/>
    </row>
    <row r="15" spans="1:7" s="44" customFormat="1">
      <c r="A15" s="62"/>
      <c r="B15" s="63" t="s">
        <v>91</v>
      </c>
      <c r="C15" s="64"/>
      <c r="D15" s="64"/>
      <c r="E15" s="43"/>
      <c r="F15" s="67"/>
      <c r="G15" s="1"/>
    </row>
    <row r="16" spans="1:7" s="44" customFormat="1">
      <c r="A16" s="62"/>
      <c r="B16" s="63" t="s">
        <v>92</v>
      </c>
      <c r="C16" s="64"/>
      <c r="D16" s="64"/>
      <c r="E16" s="43"/>
      <c r="F16" s="67"/>
      <c r="G16" s="1"/>
    </row>
    <row r="17" spans="1:7" s="44" customFormat="1" ht="28.5">
      <c r="A17" s="62"/>
      <c r="B17" s="63" t="s">
        <v>93</v>
      </c>
      <c r="C17" s="64"/>
      <c r="D17" s="65"/>
      <c r="E17" s="43"/>
      <c r="F17" s="67"/>
      <c r="G17" s="1"/>
    </row>
    <row r="18" spans="1:7" s="44" customFormat="1">
      <c r="A18" s="62"/>
      <c r="B18" s="63" t="s">
        <v>94</v>
      </c>
      <c r="C18" s="64"/>
      <c r="D18" s="65"/>
      <c r="E18" s="43"/>
      <c r="F18" s="67"/>
      <c r="G18" s="1"/>
    </row>
    <row r="19" spans="1:7" s="44" customFormat="1">
      <c r="A19" s="62"/>
      <c r="B19" s="63" t="s">
        <v>95</v>
      </c>
      <c r="C19" s="64"/>
      <c r="D19" s="65"/>
      <c r="E19" s="43"/>
      <c r="F19" s="67"/>
      <c r="G19" s="1"/>
    </row>
    <row r="20" spans="1:7" s="44" customFormat="1" ht="28.5">
      <c r="A20" s="62"/>
      <c r="B20" s="63" t="s">
        <v>96</v>
      </c>
      <c r="C20" s="64"/>
      <c r="D20" s="65"/>
      <c r="E20" s="43"/>
      <c r="F20" s="67"/>
      <c r="G20" s="1"/>
    </row>
    <row r="21" spans="1:7" s="44" customFormat="1" ht="28.5">
      <c r="A21" s="62"/>
      <c r="B21" s="63" t="s">
        <v>97</v>
      </c>
      <c r="C21" s="64"/>
      <c r="D21" s="65"/>
      <c r="E21" s="43"/>
      <c r="F21" s="67"/>
      <c r="G21" s="1"/>
    </row>
    <row r="22" spans="1:7" s="44" customFormat="1">
      <c r="A22" s="62"/>
      <c r="B22" s="63" t="s">
        <v>98</v>
      </c>
      <c r="C22" s="64"/>
      <c r="D22" s="65"/>
      <c r="E22" s="43"/>
      <c r="F22" s="67"/>
      <c r="G22" s="1"/>
    </row>
    <row r="23" spans="1:7" s="44" customFormat="1" ht="28.5">
      <c r="A23" s="62"/>
      <c r="B23" s="63" t="s">
        <v>99</v>
      </c>
      <c r="C23" s="64"/>
      <c r="D23" s="65"/>
      <c r="E23" s="43"/>
      <c r="F23" s="67"/>
      <c r="G23" s="1"/>
    </row>
    <row r="24" spans="1:7" s="44" customFormat="1" ht="57">
      <c r="A24" s="62"/>
      <c r="B24" s="63" t="s">
        <v>190</v>
      </c>
      <c r="C24" s="66"/>
      <c r="D24" s="67"/>
      <c r="E24" s="43"/>
      <c r="F24" s="67"/>
      <c r="G24" s="1"/>
    </row>
    <row r="25" spans="1:7" s="44" customFormat="1" ht="28.5">
      <c r="A25" s="62"/>
      <c r="B25" s="63" t="s">
        <v>100</v>
      </c>
      <c r="C25" s="66"/>
      <c r="D25" s="67"/>
      <c r="E25" s="43"/>
      <c r="F25" s="67"/>
      <c r="G25" s="1"/>
    </row>
    <row r="26" spans="1:7" s="44" customFormat="1" ht="99.75">
      <c r="A26" s="62"/>
      <c r="B26" s="63" t="s">
        <v>101</v>
      </c>
      <c r="C26" s="60">
        <v>1</v>
      </c>
      <c r="D26" s="68" t="s">
        <v>61</v>
      </c>
      <c r="E26" s="28"/>
      <c r="F26" s="68">
        <f>+C26*E26</f>
        <v>0</v>
      </c>
      <c r="G26" s="1"/>
    </row>
    <row r="27" spans="1:7" ht="15" thickBot="1"/>
    <row r="28" spans="1:7" ht="16.5" thickBot="1">
      <c r="A28" s="56"/>
      <c r="B28" s="71" t="s">
        <v>105</v>
      </c>
      <c r="C28" s="125" t="s">
        <v>5</v>
      </c>
      <c r="D28" s="126"/>
      <c r="E28" s="45"/>
      <c r="F28" s="72">
        <f>SUM(F7:F26)</f>
        <v>0</v>
      </c>
    </row>
    <row r="29" spans="1:7">
      <c r="A29" s="73"/>
      <c r="B29" s="74"/>
    </row>
    <row r="30" spans="1:7" ht="15">
      <c r="A30" s="56"/>
      <c r="B30" s="59" t="s">
        <v>6</v>
      </c>
      <c r="C30" s="75"/>
      <c r="D30" s="75"/>
      <c r="F30" s="75"/>
    </row>
    <row r="31" spans="1:7" ht="15">
      <c r="A31" s="56"/>
      <c r="B31" s="76"/>
      <c r="C31" s="75"/>
      <c r="D31" s="75"/>
      <c r="F31" s="75"/>
    </row>
    <row r="32" spans="1:7" ht="15" thickBot="1">
      <c r="A32" s="56"/>
      <c r="B32" s="77" t="s">
        <v>180</v>
      </c>
      <c r="C32" s="78"/>
      <c r="D32" s="79"/>
      <c r="F32" s="80"/>
    </row>
    <row r="33" spans="1:6" ht="15" thickBot="1">
      <c r="A33" s="56"/>
      <c r="B33" s="81" t="s">
        <v>132</v>
      </c>
      <c r="C33" s="82">
        <v>1</v>
      </c>
      <c r="D33" s="80" t="s">
        <v>7</v>
      </c>
      <c r="F33" s="83">
        <f>C33*E33</f>
        <v>0</v>
      </c>
    </row>
    <row r="34" spans="1:6" ht="15" thickBot="1">
      <c r="A34" s="56"/>
      <c r="B34" s="84" t="s">
        <v>184</v>
      </c>
      <c r="C34" s="82">
        <v>2</v>
      </c>
      <c r="D34" s="80" t="s">
        <v>7</v>
      </c>
      <c r="F34" s="83">
        <f>C34*E34</f>
        <v>0</v>
      </c>
    </row>
    <row r="35" spans="1:6" ht="15.75" thickBot="1">
      <c r="A35" s="56"/>
      <c r="B35" s="76"/>
      <c r="C35" s="75"/>
      <c r="D35" s="75"/>
      <c r="F35" s="75"/>
    </row>
    <row r="36" spans="1:6" ht="29.25" thickBot="1">
      <c r="A36" s="56"/>
      <c r="B36" s="85" t="s">
        <v>133</v>
      </c>
      <c r="C36" s="82">
        <v>1</v>
      </c>
      <c r="D36" s="80" t="s">
        <v>7</v>
      </c>
      <c r="F36" s="83">
        <f>C36*E36</f>
        <v>0</v>
      </c>
    </row>
    <row r="37" spans="1:6" ht="15.75" thickBot="1">
      <c r="A37" s="56"/>
      <c r="B37" s="76"/>
      <c r="C37" s="86"/>
    </row>
    <row r="38" spans="1:6" s="46" customFormat="1" ht="16.5" thickBot="1">
      <c r="A38" s="56"/>
      <c r="B38" s="59" t="s">
        <v>6</v>
      </c>
      <c r="C38" s="125" t="s">
        <v>5</v>
      </c>
      <c r="D38" s="126"/>
      <c r="E38" s="45"/>
      <c r="F38" s="72">
        <f>SUM(F31:F36)</f>
        <v>0</v>
      </c>
    </row>
    <row r="39" spans="1:6">
      <c r="A39" s="56"/>
      <c r="B39" s="87"/>
      <c r="C39" s="88"/>
      <c r="D39" s="88"/>
      <c r="E39" s="47"/>
      <c r="F39" s="88"/>
    </row>
    <row r="40" spans="1:6" s="46" customFormat="1" ht="15">
      <c r="A40" s="69"/>
      <c r="B40" s="59" t="s">
        <v>8</v>
      </c>
      <c r="C40" s="60"/>
      <c r="D40" s="60"/>
      <c r="E40" s="42"/>
      <c r="F40" s="60"/>
    </row>
    <row r="42" spans="1:6" ht="29.25" thickBot="1">
      <c r="B42" s="77" t="s">
        <v>134</v>
      </c>
    </row>
    <row r="43" spans="1:6" ht="15" thickBot="1">
      <c r="B43" s="89" t="s">
        <v>135</v>
      </c>
      <c r="C43" s="82">
        <f>50*1.5*1.6</f>
        <v>120</v>
      </c>
      <c r="D43" s="80" t="s">
        <v>9</v>
      </c>
      <c r="F43" s="83">
        <f>C43*E43</f>
        <v>0</v>
      </c>
    </row>
    <row r="44" spans="1:6">
      <c r="B44" s="89"/>
      <c r="C44" s="90"/>
      <c r="D44" s="90"/>
      <c r="F44" s="90"/>
    </row>
    <row r="45" spans="1:6" ht="29.25" thickBot="1">
      <c r="B45" s="91" t="s">
        <v>136</v>
      </c>
    </row>
    <row r="46" spans="1:6" ht="15" thickBot="1">
      <c r="B46" s="92" t="s">
        <v>137</v>
      </c>
      <c r="C46" s="82">
        <f>50*1.5*1.6</f>
        <v>120</v>
      </c>
      <c r="D46" s="80" t="s">
        <v>9</v>
      </c>
      <c r="F46" s="83">
        <f>C46*E46</f>
        <v>0</v>
      </c>
    </row>
    <row r="48" spans="1:6" ht="43.5" thickBot="1">
      <c r="B48" s="77" t="s">
        <v>106</v>
      </c>
      <c r="C48" s="93"/>
      <c r="D48" s="93"/>
      <c r="E48" s="48"/>
      <c r="F48" s="93"/>
    </row>
    <row r="49" spans="1:9" ht="15" thickBot="1">
      <c r="B49" s="92" t="s">
        <v>137</v>
      </c>
      <c r="C49" s="82">
        <v>60</v>
      </c>
      <c r="D49" s="80" t="s">
        <v>10</v>
      </c>
      <c r="F49" s="83">
        <f>C49*E49</f>
        <v>0</v>
      </c>
    </row>
    <row r="51" spans="1:9">
      <c r="B51" s="89" t="s">
        <v>14</v>
      </c>
    </row>
    <row r="52" spans="1:9">
      <c r="B52" s="89" t="s">
        <v>11</v>
      </c>
    </row>
    <row r="53" spans="1:9" ht="29.25" thickBot="1">
      <c r="B53" s="77" t="s">
        <v>12</v>
      </c>
    </row>
    <row r="54" spans="1:9" ht="15" thickBot="1">
      <c r="B54" s="89" t="s">
        <v>13</v>
      </c>
      <c r="C54" s="82">
        <v>400</v>
      </c>
      <c r="D54" s="80" t="s">
        <v>9</v>
      </c>
      <c r="F54" s="83">
        <f>C54*E54</f>
        <v>0</v>
      </c>
    </row>
    <row r="55" spans="1:9" ht="15" thickBot="1"/>
    <row r="56" spans="1:9" s="46" customFormat="1" ht="21" customHeight="1" thickBot="1">
      <c r="A56" s="56"/>
      <c r="B56" s="59" t="s">
        <v>8</v>
      </c>
      <c r="C56" s="127" t="s">
        <v>5</v>
      </c>
      <c r="D56" s="128"/>
      <c r="E56" s="45"/>
      <c r="F56" s="72">
        <f>SUM(F42:F54)</f>
        <v>0</v>
      </c>
    </row>
    <row r="58" spans="1:9" ht="15">
      <c r="B58" s="59" t="s">
        <v>138</v>
      </c>
    </row>
    <row r="60" spans="1:9" ht="15" thickBot="1">
      <c r="B60" s="89" t="s">
        <v>16</v>
      </c>
    </row>
    <row r="61" spans="1:9" ht="15" thickBot="1">
      <c r="B61" s="94" t="s">
        <v>139</v>
      </c>
      <c r="C61" s="82">
        <v>400</v>
      </c>
      <c r="D61" s="80" t="s">
        <v>9</v>
      </c>
      <c r="F61" s="83">
        <f>C61*E61</f>
        <v>0</v>
      </c>
      <c r="I61" s="49"/>
    </row>
    <row r="63" spans="1:9" ht="15" thickBot="1">
      <c r="B63" s="89" t="s">
        <v>17</v>
      </c>
    </row>
    <row r="64" spans="1:9" ht="43.5" thickBot="1">
      <c r="B64" s="77" t="s">
        <v>18</v>
      </c>
      <c r="C64" s="82">
        <f>50*0.1</f>
        <v>5</v>
      </c>
      <c r="D64" s="80" t="s">
        <v>9</v>
      </c>
      <c r="F64" s="83">
        <f>C64*E64</f>
        <v>0</v>
      </c>
    </row>
    <row r="66" spans="2:9">
      <c r="B66" s="89" t="s">
        <v>123</v>
      </c>
    </row>
    <row r="67" spans="2:9">
      <c r="B67" s="77" t="s">
        <v>19</v>
      </c>
    </row>
    <row r="68" spans="2:9" ht="29.25" thickBot="1">
      <c r="B68" s="77" t="s">
        <v>20</v>
      </c>
    </row>
    <row r="69" spans="2:9" ht="15" thickBot="1">
      <c r="B69" s="77" t="s">
        <v>124</v>
      </c>
      <c r="C69" s="82">
        <v>19</v>
      </c>
      <c r="D69" s="80" t="s">
        <v>9</v>
      </c>
      <c r="F69" s="83">
        <f>C69*E69</f>
        <v>0</v>
      </c>
    </row>
    <row r="70" spans="2:9" ht="15" thickBot="1">
      <c r="B70" s="77" t="s">
        <v>175</v>
      </c>
      <c r="C70" s="82">
        <v>600</v>
      </c>
      <c r="D70" s="80" t="s">
        <v>9</v>
      </c>
      <c r="F70" s="83">
        <f>C70*E70</f>
        <v>0</v>
      </c>
      <c r="I70" s="49"/>
    </row>
    <row r="72" spans="2:9" ht="28.5">
      <c r="B72" s="77" t="s">
        <v>107</v>
      </c>
    </row>
    <row r="73" spans="2:9" ht="15" thickBot="1">
      <c r="B73" s="70" t="s">
        <v>140</v>
      </c>
      <c r="C73" s="95">
        <v>39</v>
      </c>
      <c r="D73" s="96" t="s">
        <v>9</v>
      </c>
      <c r="F73" s="97">
        <f>C73*E73</f>
        <v>0</v>
      </c>
    </row>
    <row r="74" spans="2:9" ht="15" thickBot="1">
      <c r="B74" s="89" t="s">
        <v>21</v>
      </c>
      <c r="C74" s="82">
        <v>5.2</v>
      </c>
      <c r="D74" s="80" t="s">
        <v>9</v>
      </c>
      <c r="F74" s="83">
        <f>C74*E74</f>
        <v>0</v>
      </c>
    </row>
    <row r="76" spans="2:9" ht="28.5">
      <c r="B76" s="77" t="s">
        <v>22</v>
      </c>
    </row>
    <row r="77" spans="2:9" ht="15" thickBot="1">
      <c r="B77" s="89" t="s">
        <v>23</v>
      </c>
    </row>
    <row r="78" spans="2:9" ht="15" thickBot="1">
      <c r="B78" s="89" t="s">
        <v>181</v>
      </c>
      <c r="C78" s="60">
        <f>83.4*150*1.25</f>
        <v>15637.5</v>
      </c>
      <c r="D78" s="80" t="s">
        <v>25</v>
      </c>
      <c r="F78" s="83">
        <f>C78*E78</f>
        <v>0</v>
      </c>
    </row>
    <row r="79" spans="2:9" ht="15" thickBot="1">
      <c r="B79" s="89" t="s">
        <v>24</v>
      </c>
      <c r="C79" s="82">
        <f>7.8*2*3000*1.15</f>
        <v>53819.999999999993</v>
      </c>
      <c r="D79" s="80" t="s">
        <v>25</v>
      </c>
      <c r="F79" s="83">
        <f>C79*E79</f>
        <v>0</v>
      </c>
    </row>
    <row r="80" spans="2:9" ht="15" thickBot="1"/>
    <row r="81" spans="1:6" ht="15" thickBot="1">
      <c r="B81" s="70" t="s">
        <v>159</v>
      </c>
      <c r="C81" s="60">
        <v>80</v>
      </c>
      <c r="D81" s="60" t="s">
        <v>9</v>
      </c>
      <c r="F81" s="83">
        <f>C81*E81</f>
        <v>0</v>
      </c>
    </row>
    <row r="82" spans="1:6" ht="15" thickBot="1"/>
    <row r="83" spans="1:6" s="46" customFormat="1" ht="21" customHeight="1" thickBot="1">
      <c r="A83" s="56"/>
      <c r="B83" s="59" t="s">
        <v>138</v>
      </c>
      <c r="C83" s="127" t="s">
        <v>5</v>
      </c>
      <c r="D83" s="128"/>
      <c r="E83" s="45"/>
      <c r="F83" s="72">
        <f>SUM(F60:F79)</f>
        <v>0</v>
      </c>
    </row>
    <row r="85" spans="1:6" ht="15">
      <c r="B85" s="59" t="s">
        <v>4</v>
      </c>
    </row>
    <row r="87" spans="1:6" ht="15" thickBot="1">
      <c r="B87" s="89" t="s">
        <v>26</v>
      </c>
    </row>
    <row r="88" spans="1:6" ht="43.5" thickBot="1">
      <c r="B88" s="77" t="s">
        <v>27</v>
      </c>
      <c r="C88" s="82">
        <v>13.2</v>
      </c>
      <c r="D88" s="80" t="s">
        <v>10</v>
      </c>
      <c r="F88" s="83">
        <f>C88*E88</f>
        <v>0</v>
      </c>
    </row>
    <row r="90" spans="1:6" ht="43.5" thickBot="1">
      <c r="B90" s="77" t="s">
        <v>28</v>
      </c>
    </row>
    <row r="91" spans="1:6" ht="15" thickBot="1">
      <c r="B91" s="89" t="s">
        <v>29</v>
      </c>
      <c r="C91" s="95">
        <v>326</v>
      </c>
      <c r="D91" s="96" t="s">
        <v>10</v>
      </c>
      <c r="F91" s="83">
        <f>C91*E91</f>
        <v>0</v>
      </c>
    </row>
    <row r="92" spans="1:6" ht="15" thickBot="1">
      <c r="B92" s="89" t="s">
        <v>30</v>
      </c>
      <c r="C92" s="82">
        <v>65</v>
      </c>
      <c r="D92" s="80" t="s">
        <v>10</v>
      </c>
      <c r="F92" s="83">
        <f>C92*E92</f>
        <v>0</v>
      </c>
    </row>
    <row r="93" spans="1:6" ht="15" thickBot="1"/>
    <row r="94" spans="1:6" ht="57.75" thickBot="1">
      <c r="B94" s="77" t="s">
        <v>31</v>
      </c>
      <c r="C94" s="82">
        <v>44</v>
      </c>
      <c r="D94" s="80" t="s">
        <v>10</v>
      </c>
      <c r="F94" s="83">
        <f>C94*E94</f>
        <v>0</v>
      </c>
    </row>
    <row r="96" spans="1:6" ht="43.5" thickBot="1">
      <c r="B96" s="77" t="s">
        <v>32</v>
      </c>
    </row>
    <row r="97" spans="1:6" ht="15" thickBot="1">
      <c r="B97" s="89" t="s">
        <v>33</v>
      </c>
      <c r="C97" s="82">
        <v>95</v>
      </c>
      <c r="D97" s="80" t="s">
        <v>10</v>
      </c>
      <c r="F97" s="83">
        <f>C97*E97</f>
        <v>0</v>
      </c>
    </row>
    <row r="98" spans="1:6" ht="15" thickBot="1"/>
    <row r="99" spans="1:6" ht="15" thickBot="1">
      <c r="B99" s="77" t="s">
        <v>34</v>
      </c>
      <c r="C99" s="82">
        <v>4</v>
      </c>
      <c r="D99" s="80" t="s">
        <v>7</v>
      </c>
      <c r="F99" s="83">
        <f>C99*E99</f>
        <v>0</v>
      </c>
    </row>
    <row r="100" spans="1:6" ht="15" thickBot="1"/>
    <row r="101" spans="1:6" ht="29.25" thickBot="1">
      <c r="B101" s="77" t="s">
        <v>35</v>
      </c>
      <c r="C101" s="82">
        <v>2</v>
      </c>
      <c r="D101" s="80" t="s">
        <v>7</v>
      </c>
      <c r="F101" s="83">
        <f>C101*E101</f>
        <v>0</v>
      </c>
    </row>
    <row r="102" spans="1:6" ht="15" thickBot="1"/>
    <row r="103" spans="1:6" s="46" customFormat="1" ht="21" customHeight="1" thickBot="1">
      <c r="A103" s="56"/>
      <c r="B103" s="59" t="s">
        <v>4</v>
      </c>
      <c r="C103" s="127" t="s">
        <v>5</v>
      </c>
      <c r="D103" s="128"/>
      <c r="E103" s="45"/>
      <c r="F103" s="72">
        <f>SUM(F87:F101)</f>
        <v>0</v>
      </c>
    </row>
    <row r="105" spans="1:6" ht="15">
      <c r="B105" s="59" t="s">
        <v>36</v>
      </c>
    </row>
    <row r="107" spans="1:6" ht="28.5">
      <c r="B107" s="77" t="s">
        <v>37</v>
      </c>
    </row>
    <row r="108" spans="1:6">
      <c r="B108" s="77" t="s">
        <v>142</v>
      </c>
    </row>
    <row r="109" spans="1:6">
      <c r="B109" s="77" t="s">
        <v>141</v>
      </c>
    </row>
    <row r="110" spans="1:6" ht="15" thickBot="1">
      <c r="B110" s="77" t="s">
        <v>145</v>
      </c>
    </row>
    <row r="111" spans="1:6" ht="15" thickBot="1">
      <c r="B111" s="77" t="s">
        <v>143</v>
      </c>
      <c r="C111" s="82">
        <v>3500</v>
      </c>
      <c r="D111" s="80" t="s">
        <v>10</v>
      </c>
      <c r="F111" s="83">
        <f>C111*E111</f>
        <v>0</v>
      </c>
    </row>
    <row r="112" spans="1:6" ht="15" thickBot="1">
      <c r="B112" s="77"/>
      <c r="C112" s="90"/>
      <c r="D112" s="90"/>
      <c r="F112" s="90"/>
    </row>
    <row r="113" spans="2:6" ht="29.25" thickBot="1">
      <c r="B113" s="77" t="s">
        <v>108</v>
      </c>
      <c r="C113" s="90">
        <v>3200</v>
      </c>
      <c r="D113" s="90" t="s">
        <v>10</v>
      </c>
      <c r="F113" s="83">
        <f>C113*E113</f>
        <v>0</v>
      </c>
    </row>
    <row r="115" spans="2:6" ht="28.5">
      <c r="B115" s="77" t="s">
        <v>144</v>
      </c>
    </row>
    <row r="116" spans="2:6">
      <c r="B116" s="77" t="s">
        <v>142</v>
      </c>
    </row>
    <row r="117" spans="2:6">
      <c r="B117" s="77" t="s">
        <v>141</v>
      </c>
    </row>
    <row r="118" spans="2:6" ht="15" thickBot="1">
      <c r="B118" s="77" t="s">
        <v>145</v>
      </c>
    </row>
    <row r="119" spans="2:6" ht="15" thickBot="1">
      <c r="B119" s="77" t="s">
        <v>146</v>
      </c>
      <c r="C119" s="82">
        <v>38</v>
      </c>
      <c r="D119" s="80" t="s">
        <v>10</v>
      </c>
      <c r="F119" s="83">
        <f>C119*E119</f>
        <v>0</v>
      </c>
    </row>
    <row r="121" spans="2:6" ht="28.5">
      <c r="B121" s="77" t="s">
        <v>38</v>
      </c>
    </row>
    <row r="122" spans="2:6">
      <c r="B122" s="77" t="s">
        <v>39</v>
      </c>
    </row>
    <row r="123" spans="2:6">
      <c r="B123" s="77" t="s">
        <v>40</v>
      </c>
    </row>
    <row r="124" spans="2:6" ht="15" thickBot="1">
      <c r="B124" s="77" t="s">
        <v>41</v>
      </c>
    </row>
    <row r="125" spans="2:6" ht="15" thickBot="1">
      <c r="B125" s="77" t="s">
        <v>42</v>
      </c>
      <c r="C125" s="82">
        <v>35</v>
      </c>
      <c r="D125" s="80" t="s">
        <v>10</v>
      </c>
      <c r="F125" s="83">
        <f>C125*E125</f>
        <v>0</v>
      </c>
    </row>
    <row r="127" spans="2:6" ht="28.5">
      <c r="B127" s="77" t="s">
        <v>193</v>
      </c>
    </row>
    <row r="128" spans="2:6">
      <c r="B128" s="77" t="s">
        <v>194</v>
      </c>
    </row>
    <row r="129" spans="2:6" ht="15" thickBot="1">
      <c r="B129" s="77" t="s">
        <v>43</v>
      </c>
    </row>
    <row r="130" spans="2:6" ht="15" thickBot="1">
      <c r="B130" s="77" t="s">
        <v>44</v>
      </c>
      <c r="C130" s="82">
        <v>80</v>
      </c>
      <c r="D130" s="80" t="s">
        <v>9</v>
      </c>
      <c r="F130" s="83">
        <f>C130*E130</f>
        <v>0</v>
      </c>
    </row>
    <row r="132" spans="2:6" ht="28.5">
      <c r="B132" s="77" t="s">
        <v>195</v>
      </c>
    </row>
    <row r="133" spans="2:6">
      <c r="B133" s="77" t="s">
        <v>194</v>
      </c>
    </row>
    <row r="134" spans="2:6" ht="15" thickBot="1">
      <c r="B134" s="77" t="s">
        <v>43</v>
      </c>
    </row>
    <row r="135" spans="2:6" ht="15" thickBot="1">
      <c r="B135" s="89" t="s">
        <v>196</v>
      </c>
      <c r="C135" s="82">
        <v>21</v>
      </c>
      <c r="D135" s="80" t="s">
        <v>9</v>
      </c>
      <c r="F135" s="83">
        <f>C135*E135</f>
        <v>0</v>
      </c>
    </row>
    <row r="136" spans="2:6" ht="15" thickBot="1"/>
    <row r="137" spans="2:6" ht="29.25" thickBot="1">
      <c r="B137" s="77" t="s">
        <v>45</v>
      </c>
      <c r="C137" s="82">
        <v>20</v>
      </c>
      <c r="D137" s="80" t="s">
        <v>10</v>
      </c>
      <c r="F137" s="83">
        <f>C137*E137</f>
        <v>0</v>
      </c>
    </row>
    <row r="138" spans="2:6" ht="15" thickBot="1"/>
    <row r="139" spans="2:6" ht="45" customHeight="1" thickBot="1">
      <c r="B139" s="77" t="s">
        <v>46</v>
      </c>
      <c r="C139" s="82">
        <v>3000</v>
      </c>
      <c r="D139" s="80" t="s">
        <v>10</v>
      </c>
      <c r="F139" s="83">
        <f>C139*E139</f>
        <v>0</v>
      </c>
    </row>
    <row r="140" spans="2:6" ht="15" thickBot="1">
      <c r="B140" s="77"/>
      <c r="C140" s="90"/>
      <c r="D140" s="90"/>
      <c r="F140" s="90"/>
    </row>
    <row r="141" spans="2:6" ht="57.75" thickBot="1">
      <c r="B141" s="77" t="s">
        <v>160</v>
      </c>
      <c r="C141" s="90">
        <v>6700</v>
      </c>
      <c r="D141" s="90" t="s">
        <v>10</v>
      </c>
      <c r="F141" s="83">
        <f>C141*E141</f>
        <v>0</v>
      </c>
    </row>
    <row r="142" spans="2:6" ht="20.25" customHeight="1" thickBot="1">
      <c r="B142" s="77"/>
      <c r="C142" s="90"/>
      <c r="D142" s="90"/>
      <c r="F142" s="90"/>
    </row>
    <row r="143" spans="2:6" ht="19.5" customHeight="1" thickBot="1">
      <c r="B143" s="77" t="s">
        <v>109</v>
      </c>
      <c r="C143" s="90">
        <v>3000</v>
      </c>
      <c r="D143" s="90" t="s">
        <v>10</v>
      </c>
      <c r="F143" s="83">
        <f>C143*E143</f>
        <v>0</v>
      </c>
    </row>
    <row r="144" spans="2:6" ht="16.5" customHeight="1" thickBot="1">
      <c r="B144" s="77"/>
      <c r="C144" s="90"/>
      <c r="D144" s="90"/>
      <c r="F144" s="90"/>
    </row>
    <row r="145" spans="1:6" s="46" customFormat="1" ht="21" customHeight="1" thickBot="1">
      <c r="A145" s="56"/>
      <c r="B145" s="59" t="s">
        <v>36</v>
      </c>
      <c r="C145" s="127" t="s">
        <v>5</v>
      </c>
      <c r="D145" s="128"/>
      <c r="E145" s="45"/>
      <c r="F145" s="72">
        <f>SUM(F107:F143)</f>
        <v>0</v>
      </c>
    </row>
    <row r="147" spans="1:6" s="41" customFormat="1" ht="15">
      <c r="A147" s="56" t="s">
        <v>112</v>
      </c>
      <c r="B147" s="57" t="s">
        <v>47</v>
      </c>
      <c r="C147" s="58"/>
      <c r="D147" s="58"/>
      <c r="E147" s="40"/>
      <c r="F147" s="58"/>
    </row>
    <row r="149" spans="1:6" ht="15">
      <c r="B149" s="59" t="s">
        <v>48</v>
      </c>
    </row>
    <row r="150" spans="1:6" ht="15" thickBot="1"/>
    <row r="151" spans="1:6" ht="15" thickBot="1">
      <c r="B151" s="77" t="s">
        <v>151</v>
      </c>
      <c r="C151" s="82">
        <v>1</v>
      </c>
      <c r="D151" s="80" t="s">
        <v>7</v>
      </c>
      <c r="F151" s="83">
        <f>C151*E151</f>
        <v>0</v>
      </c>
    </row>
    <row r="152" spans="1:6" ht="15" thickBot="1"/>
    <row r="153" spans="1:6" ht="15" thickBot="1">
      <c r="B153" s="89" t="s">
        <v>150</v>
      </c>
      <c r="C153" s="82">
        <v>4</v>
      </c>
      <c r="D153" s="80" t="s">
        <v>7</v>
      </c>
      <c r="F153" s="83">
        <f>C153*E153</f>
        <v>0</v>
      </c>
    </row>
    <row r="154" spans="1:6" ht="15" thickBot="1">
      <c r="B154" s="94"/>
    </row>
    <row r="155" spans="1:6" ht="15" thickBot="1">
      <c r="B155" s="89" t="s">
        <v>49</v>
      </c>
      <c r="C155" s="82">
        <v>1</v>
      </c>
      <c r="D155" s="80" t="s">
        <v>7</v>
      </c>
      <c r="F155" s="83">
        <f>C155*E155</f>
        <v>0</v>
      </c>
    </row>
    <row r="156" spans="1:6" ht="15" thickBot="1">
      <c r="B156" s="94"/>
    </row>
    <row r="157" spans="1:6" ht="29.25" thickBot="1">
      <c r="B157" s="77" t="s">
        <v>147</v>
      </c>
      <c r="C157" s="82">
        <v>2080</v>
      </c>
      <c r="D157" s="80" t="s">
        <v>10</v>
      </c>
      <c r="F157" s="83">
        <f>C157*E157</f>
        <v>0</v>
      </c>
    </row>
    <row r="158" spans="1:6" ht="15" thickBot="1">
      <c r="B158" s="77"/>
      <c r="C158" s="86"/>
      <c r="D158" s="90"/>
      <c r="F158" s="90"/>
    </row>
    <row r="159" spans="1:6" ht="15" thickBot="1">
      <c r="B159" s="77" t="s">
        <v>148</v>
      </c>
      <c r="C159" s="82">
        <v>16</v>
      </c>
      <c r="D159" s="80" t="s">
        <v>125</v>
      </c>
      <c r="F159" s="83">
        <f>C159*E159</f>
        <v>0</v>
      </c>
    </row>
    <row r="160" spans="1:6" ht="15" thickBot="1">
      <c r="B160" s="77"/>
      <c r="C160" s="86"/>
      <c r="D160" s="90"/>
      <c r="F160" s="90"/>
    </row>
    <row r="161" spans="1:6" ht="15" thickBot="1">
      <c r="B161" s="77" t="s">
        <v>149</v>
      </c>
      <c r="C161" s="86">
        <v>10</v>
      </c>
      <c r="D161" s="80" t="s">
        <v>125</v>
      </c>
      <c r="F161" s="83">
        <f>C161*E161</f>
        <v>0</v>
      </c>
    </row>
    <row r="162" spans="1:6">
      <c r="B162" s="77"/>
      <c r="C162" s="86"/>
      <c r="D162" s="90"/>
      <c r="F162" s="90"/>
    </row>
    <row r="163" spans="1:6">
      <c r="B163" s="77" t="s">
        <v>152</v>
      </c>
      <c r="C163" s="98"/>
      <c r="D163" s="99"/>
      <c r="F163" s="90"/>
    </row>
    <row r="164" spans="1:6" ht="15" thickBot="1">
      <c r="B164" s="100" t="s">
        <v>153</v>
      </c>
      <c r="C164" s="98"/>
      <c r="D164" s="99"/>
      <c r="F164" s="90"/>
    </row>
    <row r="165" spans="1:6" ht="15" thickBot="1">
      <c r="B165" s="100" t="s">
        <v>154</v>
      </c>
      <c r="C165" s="101">
        <v>15</v>
      </c>
      <c r="D165" s="102" t="s">
        <v>155</v>
      </c>
      <c r="F165" s="83">
        <f>C165*E165</f>
        <v>0</v>
      </c>
    </row>
    <row r="166" spans="1:6" ht="15" thickBot="1">
      <c r="B166" s="77"/>
      <c r="C166" s="86"/>
      <c r="D166" s="90"/>
      <c r="F166" s="90"/>
    </row>
    <row r="167" spans="1:6" s="46" customFormat="1" ht="21" customHeight="1" thickBot="1">
      <c r="A167" s="56"/>
      <c r="B167" s="59" t="s">
        <v>48</v>
      </c>
      <c r="C167" s="127" t="s">
        <v>5</v>
      </c>
      <c r="D167" s="128"/>
      <c r="E167" s="45"/>
      <c r="F167" s="72">
        <f>SUM(F151:F165)</f>
        <v>0</v>
      </c>
    </row>
    <row r="169" spans="1:6" ht="15">
      <c r="B169" s="59" t="s">
        <v>50</v>
      </c>
    </row>
    <row r="170" spans="1:6" ht="15.75" thickBot="1">
      <c r="B170" s="57"/>
    </row>
    <row r="171" spans="1:6" ht="29.25" thickBot="1">
      <c r="B171" s="77" t="s">
        <v>75</v>
      </c>
      <c r="C171" s="82">
        <v>3000</v>
      </c>
      <c r="D171" s="80" t="s">
        <v>10</v>
      </c>
      <c r="F171" s="83">
        <f>C171*E171</f>
        <v>0</v>
      </c>
    </row>
    <row r="172" spans="1:6" ht="15" thickBot="1"/>
    <row r="173" spans="1:6" ht="16.5" thickBot="1">
      <c r="A173" s="56"/>
      <c r="B173" s="59" t="s">
        <v>50</v>
      </c>
      <c r="C173" s="127" t="s">
        <v>5</v>
      </c>
      <c r="D173" s="128"/>
      <c r="E173" s="45"/>
      <c r="F173" s="72">
        <f>SUM(F171)</f>
        <v>0</v>
      </c>
    </row>
    <row r="175" spans="1:6" s="41" customFormat="1" ht="15">
      <c r="A175" s="56" t="s">
        <v>113</v>
      </c>
      <c r="B175" s="59" t="s">
        <v>182</v>
      </c>
      <c r="C175" s="58"/>
      <c r="D175" s="58"/>
      <c r="E175" s="40"/>
      <c r="F175" s="58"/>
    </row>
    <row r="177" spans="1:6" ht="15" thickBot="1">
      <c r="B177" s="70" t="s">
        <v>51</v>
      </c>
    </row>
    <row r="178" spans="1:6" ht="157.5" thickBot="1">
      <c r="B178" s="70" t="s">
        <v>189</v>
      </c>
      <c r="C178" s="101">
        <v>1</v>
      </c>
      <c r="D178" s="102" t="s">
        <v>53</v>
      </c>
      <c r="F178" s="83">
        <f>C178*E178</f>
        <v>0</v>
      </c>
    </row>
    <row r="179" spans="1:6">
      <c r="C179" s="99"/>
      <c r="D179" s="99"/>
      <c r="F179" s="90"/>
    </row>
    <row r="180" spans="1:6" ht="15" thickBot="1">
      <c r="B180" s="70" t="s">
        <v>51</v>
      </c>
    </row>
    <row r="181" spans="1:6" ht="43.5" thickBot="1">
      <c r="B181" s="74" t="s">
        <v>176</v>
      </c>
      <c r="C181" s="101">
        <v>1</v>
      </c>
      <c r="D181" s="102" t="s">
        <v>53</v>
      </c>
      <c r="F181" s="83">
        <f>C181*E181</f>
        <v>0</v>
      </c>
    </row>
    <row r="182" spans="1:6">
      <c r="B182" s="74"/>
      <c r="C182" s="99"/>
      <c r="D182" s="99"/>
      <c r="F182" s="90"/>
    </row>
    <row r="183" spans="1:6" ht="15" thickBot="1">
      <c r="B183" s="70" t="s">
        <v>183</v>
      </c>
      <c r="C183" s="90"/>
      <c r="D183" s="90"/>
      <c r="F183" s="90"/>
    </row>
    <row r="184" spans="1:6" ht="57.75" thickBot="1">
      <c r="B184" s="70" t="s">
        <v>177</v>
      </c>
      <c r="C184" s="101">
        <v>1</v>
      </c>
      <c r="D184" s="102" t="s">
        <v>53</v>
      </c>
      <c r="F184" s="83">
        <f>C184*E184</f>
        <v>0</v>
      </c>
    </row>
    <row r="185" spans="1:6" ht="15" thickBot="1">
      <c r="C185" s="103"/>
      <c r="D185" s="103"/>
    </row>
    <row r="186" spans="1:6" ht="16.5" thickBot="1">
      <c r="A186" s="56"/>
      <c r="B186" s="59" t="s">
        <v>182</v>
      </c>
      <c r="C186" s="129" t="s">
        <v>5</v>
      </c>
      <c r="D186" s="130"/>
      <c r="E186" s="45"/>
      <c r="F186" s="72">
        <f>SUM(F178:F184)</f>
        <v>0</v>
      </c>
    </row>
    <row r="188" spans="1:6" ht="15.75">
      <c r="A188" s="56" t="s">
        <v>114</v>
      </c>
      <c r="B188" s="104" t="s">
        <v>161</v>
      </c>
      <c r="C188" s="105"/>
      <c r="D188" s="106"/>
      <c r="E188" s="51"/>
      <c r="F188" s="105"/>
    </row>
    <row r="189" spans="1:6" ht="15.75" thickBot="1">
      <c r="B189" s="84"/>
      <c r="C189" s="106"/>
      <c r="D189" s="106"/>
      <c r="E189" s="52"/>
      <c r="F189" s="106"/>
    </row>
    <row r="190" spans="1:6" ht="43.5" thickBot="1">
      <c r="B190" s="84" t="s">
        <v>162</v>
      </c>
      <c r="C190" s="106"/>
      <c r="D190" s="106"/>
      <c r="E190" s="52"/>
      <c r="F190" s="83"/>
    </row>
    <row r="191" spans="1:6" ht="15.75" thickBot="1">
      <c r="B191" s="84"/>
      <c r="C191" s="106"/>
      <c r="D191" s="106"/>
      <c r="E191" s="52"/>
      <c r="F191" s="90"/>
    </row>
    <row r="192" spans="1:6" ht="43.5" thickBot="1">
      <c r="B192" s="84" t="s">
        <v>163</v>
      </c>
      <c r="C192" s="106"/>
      <c r="D192" s="106"/>
      <c r="E192" s="52"/>
      <c r="F192" s="83"/>
    </row>
    <row r="193" spans="1:6" ht="15.75" thickBot="1">
      <c r="B193" s="84"/>
      <c r="C193" s="106"/>
      <c r="D193" s="106"/>
      <c r="E193" s="52"/>
      <c r="F193" s="106"/>
    </row>
    <row r="194" spans="1:6" ht="16.5" thickBot="1">
      <c r="B194" s="59" t="s">
        <v>161</v>
      </c>
      <c r="C194" s="127" t="s">
        <v>5</v>
      </c>
      <c r="D194" s="128"/>
      <c r="E194" s="45"/>
      <c r="F194" s="72">
        <f>SUM(F188:F192)</f>
        <v>0</v>
      </c>
    </row>
    <row r="195" spans="1:6" ht="15">
      <c r="B195" s="84"/>
      <c r="C195" s="106"/>
      <c r="D195" s="106"/>
      <c r="E195" s="52"/>
      <c r="F195" s="106"/>
    </row>
    <row r="196" spans="1:6" s="41" customFormat="1" ht="15.75">
      <c r="A196" s="56" t="s">
        <v>130</v>
      </c>
      <c r="B196" s="107" t="s">
        <v>128</v>
      </c>
      <c r="C196" s="105"/>
      <c r="D196" s="105"/>
      <c r="E196" s="51"/>
      <c r="F196" s="105"/>
    </row>
    <row r="197" spans="1:6" ht="15">
      <c r="B197" s="84"/>
      <c r="C197" s="106"/>
      <c r="D197" s="106"/>
      <c r="E197" s="52"/>
      <c r="F197" s="106"/>
    </row>
    <row r="198" spans="1:6" ht="15">
      <c r="B198" s="59" t="s">
        <v>164</v>
      </c>
    </row>
    <row r="199" spans="1:6" ht="15" thickBot="1"/>
    <row r="200" spans="1:6" ht="57.75" thickBot="1">
      <c r="B200" s="77" t="s">
        <v>191</v>
      </c>
      <c r="C200" s="82">
        <v>1</v>
      </c>
      <c r="D200" s="80" t="s">
        <v>53</v>
      </c>
      <c r="F200" s="83">
        <f>C200*E200</f>
        <v>0</v>
      </c>
    </row>
    <row r="201" spans="1:6" ht="15" thickBot="1"/>
    <row r="202" spans="1:6" ht="43.5" thickBot="1">
      <c r="B202" s="77" t="s">
        <v>192</v>
      </c>
      <c r="C202" s="82">
        <v>1</v>
      </c>
      <c r="D202" s="80" t="s">
        <v>53</v>
      </c>
      <c r="F202" s="83">
        <f>C202*E202</f>
        <v>0</v>
      </c>
    </row>
    <row r="203" spans="1:6" ht="15" thickBot="1"/>
    <row r="204" spans="1:6" ht="43.5" thickBot="1">
      <c r="B204" s="70" t="s">
        <v>166</v>
      </c>
      <c r="C204" s="82">
        <v>1</v>
      </c>
      <c r="D204" s="80" t="s">
        <v>53</v>
      </c>
      <c r="F204" s="83">
        <f>C204*E204</f>
        <v>0</v>
      </c>
    </row>
    <row r="205" spans="1:6" ht="15" thickBot="1"/>
    <row r="206" spans="1:6" ht="15" thickBot="1">
      <c r="B206" s="77" t="s">
        <v>165</v>
      </c>
      <c r="C206" s="82">
        <v>1</v>
      </c>
      <c r="D206" s="80" t="s">
        <v>53</v>
      </c>
      <c r="F206" s="83">
        <f>C206*E206</f>
        <v>0</v>
      </c>
    </row>
    <row r="207" spans="1:6" ht="15" thickBot="1"/>
    <row r="208" spans="1:6" ht="16.5" thickBot="1">
      <c r="B208" s="59" t="s">
        <v>164</v>
      </c>
      <c r="C208" s="127" t="s">
        <v>5</v>
      </c>
      <c r="D208" s="128"/>
      <c r="E208" s="45"/>
      <c r="F208" s="72">
        <f>SUM(F202:F206)</f>
        <v>0</v>
      </c>
    </row>
    <row r="210" spans="2:6" ht="15.75">
      <c r="B210" s="108" t="s">
        <v>121</v>
      </c>
      <c r="C210" s="131"/>
      <c r="D210" s="132"/>
      <c r="E210" s="51"/>
      <c r="F210" s="105"/>
    </row>
    <row r="211" spans="2:6" ht="15" thickBot="1"/>
    <row r="212" spans="2:6" ht="29.25" thickBot="1">
      <c r="B212" s="77" t="s">
        <v>178</v>
      </c>
      <c r="C212" s="82">
        <v>1</v>
      </c>
      <c r="D212" s="80" t="s">
        <v>53</v>
      </c>
      <c r="F212" s="83">
        <f>C212*E212</f>
        <v>0</v>
      </c>
    </row>
    <row r="213" spans="2:6" ht="15" thickBot="1"/>
    <row r="214" spans="2:6" ht="29.25" thickBot="1">
      <c r="B214" s="77" t="s">
        <v>179</v>
      </c>
      <c r="C214" s="82">
        <v>1</v>
      </c>
      <c r="D214" s="80" t="s">
        <v>53</v>
      </c>
      <c r="F214" s="83">
        <f>C214*E214</f>
        <v>0</v>
      </c>
    </row>
    <row r="215" spans="2:6" ht="15" thickBot="1"/>
    <row r="216" spans="2:6" ht="29.25" thickBot="1">
      <c r="B216" s="77" t="s">
        <v>172</v>
      </c>
      <c r="C216" s="82">
        <v>1</v>
      </c>
      <c r="D216" s="80" t="s">
        <v>53</v>
      </c>
      <c r="F216" s="83">
        <f>C216*E216</f>
        <v>0</v>
      </c>
    </row>
    <row r="217" spans="2:6" ht="15" thickBot="1"/>
    <row r="218" spans="2:6" ht="29.25" thickBot="1">
      <c r="B218" s="70" t="s">
        <v>173</v>
      </c>
      <c r="C218" s="82">
        <v>1</v>
      </c>
      <c r="D218" s="80" t="s">
        <v>53</v>
      </c>
      <c r="F218" s="83">
        <f>C218*E218</f>
        <v>0</v>
      </c>
    </row>
    <row r="219" spans="2:6" ht="15" thickBot="1"/>
    <row r="220" spans="2:6" ht="15" thickBot="1">
      <c r="B220" s="77" t="s">
        <v>167</v>
      </c>
      <c r="C220" s="82">
        <v>1</v>
      </c>
      <c r="D220" s="80" t="s">
        <v>53</v>
      </c>
      <c r="F220" s="83">
        <f>C220*E220</f>
        <v>0</v>
      </c>
    </row>
    <row r="221" spans="2:6" ht="15" thickBot="1"/>
    <row r="222" spans="2:6" ht="16.5" thickBot="1">
      <c r="B222" s="59" t="s">
        <v>121</v>
      </c>
      <c r="C222" s="127" t="s">
        <v>5</v>
      </c>
      <c r="D222" s="128"/>
      <c r="E222" s="45"/>
      <c r="F222" s="72">
        <f>SUM(F212:F220)</f>
        <v>0</v>
      </c>
    </row>
    <row r="224" spans="2:6" ht="15">
      <c r="B224" s="108" t="s">
        <v>170</v>
      </c>
    </row>
    <row r="225" spans="1:6" ht="15" thickBot="1"/>
    <row r="226" spans="1:6" ht="15" thickBot="1">
      <c r="B226" s="70" t="s">
        <v>169</v>
      </c>
      <c r="C226" s="82">
        <v>1</v>
      </c>
      <c r="D226" s="80" t="s">
        <v>53</v>
      </c>
      <c r="F226" s="83">
        <f>C226*E226</f>
        <v>0</v>
      </c>
    </row>
    <row r="227" spans="1:6" ht="15" thickBot="1"/>
    <row r="228" spans="1:6" ht="57.75" thickBot="1">
      <c r="A228" s="109"/>
      <c r="B228" s="110" t="s">
        <v>174</v>
      </c>
      <c r="C228" s="82">
        <v>1</v>
      </c>
      <c r="D228" s="80" t="s">
        <v>53</v>
      </c>
      <c r="F228" s="83">
        <f>C228*E228</f>
        <v>0</v>
      </c>
    </row>
    <row r="229" spans="1:6" ht="15" thickBot="1">
      <c r="A229" s="109"/>
      <c r="B229" s="110"/>
    </row>
    <row r="230" spans="1:6" ht="16.5" thickBot="1">
      <c r="A230" s="109"/>
      <c r="B230" s="111" t="s">
        <v>170</v>
      </c>
      <c r="C230" s="127" t="s">
        <v>5</v>
      </c>
      <c r="D230" s="128"/>
      <c r="E230" s="45"/>
      <c r="F230" s="72">
        <f>SUM(F220:F228)</f>
        <v>0</v>
      </c>
    </row>
    <row r="231" spans="1:6">
      <c r="A231" s="109"/>
      <c r="B231" s="110"/>
    </row>
    <row r="232" spans="1:6" ht="15">
      <c r="A232" s="109"/>
      <c r="B232" s="112" t="s">
        <v>171</v>
      </c>
    </row>
    <row r="233" spans="1:6" ht="15" thickBot="1">
      <c r="A233" s="109"/>
      <c r="B233" s="110"/>
    </row>
    <row r="234" spans="1:6" ht="29.25" thickBot="1">
      <c r="A234" s="109"/>
      <c r="B234" s="110" t="s">
        <v>168</v>
      </c>
      <c r="C234" s="82">
        <v>1</v>
      </c>
      <c r="D234" s="80" t="s">
        <v>53</v>
      </c>
      <c r="F234" s="83">
        <f>C234*E234</f>
        <v>0</v>
      </c>
    </row>
    <row r="235" spans="1:6" ht="15" thickBot="1"/>
    <row r="236" spans="1:6" ht="16.5" thickBot="1">
      <c r="B236" s="59" t="s">
        <v>171</v>
      </c>
      <c r="C236" s="127" t="s">
        <v>5</v>
      </c>
      <c r="D236" s="128"/>
      <c r="E236" s="45"/>
      <c r="F236" s="72">
        <f>SUM(F226:F234)</f>
        <v>0</v>
      </c>
    </row>
    <row r="237" spans="1:6">
      <c r="A237" s="109"/>
      <c r="B237" s="110"/>
    </row>
    <row r="238" spans="1:6" s="41" customFormat="1" ht="15">
      <c r="A238" s="56" t="s">
        <v>131</v>
      </c>
      <c r="B238" s="59" t="s">
        <v>127</v>
      </c>
      <c r="C238" s="58"/>
      <c r="D238" s="58"/>
      <c r="E238" s="40"/>
      <c r="F238" s="58"/>
    </row>
    <row r="239" spans="1:6" ht="15" thickBot="1"/>
    <row r="240" spans="1:6" ht="29.25" thickBot="1">
      <c r="B240" s="70" t="s">
        <v>157</v>
      </c>
      <c r="C240" s="82">
        <v>1</v>
      </c>
      <c r="D240" s="80" t="s">
        <v>122</v>
      </c>
      <c r="F240" s="83">
        <f>C240*E240</f>
        <v>0</v>
      </c>
    </row>
    <row r="241" spans="1:6" ht="15" thickBot="1"/>
    <row r="242" spans="1:6" ht="29.25" thickBot="1">
      <c r="B242" s="70" t="s">
        <v>158</v>
      </c>
      <c r="C242" s="82">
        <v>1</v>
      </c>
      <c r="D242" s="80" t="s">
        <v>122</v>
      </c>
      <c r="F242" s="83">
        <f>C242*E242</f>
        <v>0</v>
      </c>
    </row>
    <row r="243" spans="1:6" ht="15" thickBot="1">
      <c r="C243" s="90"/>
      <c r="D243" s="90"/>
      <c r="F243" s="90"/>
    </row>
    <row r="244" spans="1:6" ht="72" thickBot="1">
      <c r="B244" s="70" t="s">
        <v>126</v>
      </c>
      <c r="C244" s="82">
        <v>1</v>
      </c>
      <c r="D244" s="80" t="s">
        <v>122</v>
      </c>
      <c r="F244" s="83">
        <f>C244*E244</f>
        <v>0</v>
      </c>
    </row>
    <row r="245" spans="1:6" ht="15" thickBot="1">
      <c r="C245" s="86"/>
      <c r="D245" s="90"/>
      <c r="F245" s="90"/>
    </row>
    <row r="246" spans="1:6" ht="43.5" thickBot="1">
      <c r="B246" s="70" t="s">
        <v>188</v>
      </c>
      <c r="C246" s="86">
        <v>1</v>
      </c>
      <c r="D246" s="90" t="s">
        <v>53</v>
      </c>
      <c r="F246" s="83">
        <f>C246*E246</f>
        <v>0</v>
      </c>
    </row>
    <row r="247" spans="1:6" ht="15" thickBot="1">
      <c r="C247" s="86"/>
      <c r="D247" s="90"/>
      <c r="F247" s="90"/>
    </row>
    <row r="248" spans="1:6" ht="16.5" thickBot="1">
      <c r="B248" s="59" t="s">
        <v>127</v>
      </c>
      <c r="C248" s="127" t="s">
        <v>5</v>
      </c>
      <c r="D248" s="128"/>
      <c r="E248" s="45"/>
      <c r="F248" s="72">
        <f>SUM(F240:F246)</f>
        <v>0</v>
      </c>
    </row>
    <row r="249" spans="1:6" ht="15.75">
      <c r="B249" s="57"/>
      <c r="C249" s="105"/>
      <c r="D249" s="106"/>
      <c r="E249" s="51"/>
      <c r="F249" s="105"/>
    </row>
    <row r="250" spans="1:6" s="41" customFormat="1" ht="15">
      <c r="A250" s="56" t="s">
        <v>185</v>
      </c>
      <c r="B250" s="59" t="s">
        <v>52</v>
      </c>
      <c r="C250" s="58"/>
      <c r="D250" s="58"/>
      <c r="E250" s="40"/>
      <c r="F250" s="58"/>
    </row>
    <row r="252" spans="1:6">
      <c r="A252" s="113"/>
      <c r="B252" s="74" t="s">
        <v>54</v>
      </c>
      <c r="C252" s="114">
        <v>50</v>
      </c>
      <c r="D252" s="114" t="s">
        <v>7</v>
      </c>
      <c r="F252" s="114">
        <f>E252*C252</f>
        <v>0</v>
      </c>
    </row>
    <row r="253" spans="1:6">
      <c r="A253" s="113"/>
      <c r="B253" s="74" t="s">
        <v>55</v>
      </c>
      <c r="C253" s="114">
        <v>4</v>
      </c>
      <c r="D253" s="114" t="s">
        <v>7</v>
      </c>
      <c r="F253" s="114">
        <f t="shared" ref="F253:F284" si="0">E253*C253</f>
        <v>0</v>
      </c>
    </row>
    <row r="254" spans="1:6" ht="29.25" thickBot="1">
      <c r="A254" s="113"/>
      <c r="B254" s="74" t="s">
        <v>56</v>
      </c>
      <c r="C254" s="114">
        <v>1</v>
      </c>
      <c r="D254" s="114" t="s">
        <v>7</v>
      </c>
      <c r="F254" s="114">
        <f t="shared" si="0"/>
        <v>0</v>
      </c>
    </row>
    <row r="255" spans="1:6" ht="15.75" thickBot="1">
      <c r="A255" s="115"/>
      <c r="B255" s="116" t="s">
        <v>62</v>
      </c>
      <c r="C255" s="114"/>
      <c r="D255" s="117"/>
      <c r="F255" s="83">
        <f>SUM(F252:F254)</f>
        <v>0</v>
      </c>
    </row>
    <row r="256" spans="1:6">
      <c r="B256" s="74"/>
      <c r="C256" s="114"/>
      <c r="D256" s="114"/>
      <c r="F256" s="114">
        <f t="shared" si="0"/>
        <v>0</v>
      </c>
    </row>
    <row r="257" spans="1:7" ht="28.5">
      <c r="A257" s="118"/>
      <c r="B257" s="74" t="s">
        <v>58</v>
      </c>
      <c r="C257" s="114">
        <v>12.5</v>
      </c>
      <c r="D257" s="114" t="s">
        <v>78</v>
      </c>
      <c r="F257" s="114"/>
      <c r="G257" s="50"/>
    </row>
    <row r="258" spans="1:7">
      <c r="A258" s="73"/>
      <c r="B258" s="74" t="s">
        <v>57</v>
      </c>
      <c r="C258" s="114">
        <f>250*0.5</f>
        <v>125</v>
      </c>
      <c r="D258" s="114" t="s">
        <v>78</v>
      </c>
      <c r="F258" s="114">
        <f t="shared" si="0"/>
        <v>0</v>
      </c>
    </row>
    <row r="259" spans="1:7" ht="28.5">
      <c r="A259" s="73"/>
      <c r="B259" s="74" t="s">
        <v>59</v>
      </c>
      <c r="C259" s="114">
        <v>250</v>
      </c>
      <c r="D259" s="114" t="s">
        <v>77</v>
      </c>
      <c r="F259" s="114">
        <f t="shared" si="0"/>
        <v>0</v>
      </c>
    </row>
    <row r="260" spans="1:7" ht="15" thickBot="1">
      <c r="A260" s="73"/>
      <c r="B260" s="74" t="s">
        <v>81</v>
      </c>
      <c r="C260" s="114">
        <v>60</v>
      </c>
      <c r="D260" s="114" t="s">
        <v>77</v>
      </c>
      <c r="F260" s="114">
        <f t="shared" si="0"/>
        <v>0</v>
      </c>
    </row>
    <row r="261" spans="1:7" ht="15.75" thickBot="1">
      <c r="A261" s="115"/>
      <c r="B261" s="116" t="s">
        <v>15</v>
      </c>
      <c r="C261" s="114"/>
      <c r="D261" s="117"/>
      <c r="F261" s="83">
        <f>SUM(F257:F260)</f>
        <v>0</v>
      </c>
    </row>
    <row r="262" spans="1:7">
      <c r="A262" s="118"/>
      <c r="B262" s="119"/>
      <c r="C262" s="114"/>
      <c r="D262" s="120"/>
      <c r="F262" s="114">
        <f t="shared" si="0"/>
        <v>0</v>
      </c>
    </row>
    <row r="263" spans="1:7" ht="28.5">
      <c r="A263" s="73"/>
      <c r="B263" s="74" t="s">
        <v>60</v>
      </c>
      <c r="C263" s="114">
        <f>95*0.2</f>
        <v>19</v>
      </c>
      <c r="D263" s="114" t="s">
        <v>78</v>
      </c>
      <c r="F263" s="114">
        <f t="shared" si="0"/>
        <v>0</v>
      </c>
    </row>
    <row r="264" spans="1:7" ht="28.5">
      <c r="A264" s="73"/>
      <c r="B264" s="74" t="s">
        <v>79</v>
      </c>
      <c r="C264" s="114">
        <f>25*3.5</f>
        <v>87.5</v>
      </c>
      <c r="D264" s="114" t="s">
        <v>77</v>
      </c>
      <c r="F264" s="114">
        <f t="shared" si="0"/>
        <v>0</v>
      </c>
    </row>
    <row r="265" spans="1:7" ht="29.25" thickBot="1">
      <c r="A265" s="73"/>
      <c r="B265" s="74" t="s">
        <v>80</v>
      </c>
      <c r="C265" s="114">
        <f>25*3.5</f>
        <v>87.5</v>
      </c>
      <c r="D265" s="114" t="s">
        <v>77</v>
      </c>
      <c r="F265" s="114">
        <f t="shared" si="0"/>
        <v>0</v>
      </c>
    </row>
    <row r="266" spans="1:7" ht="15.75" thickBot="1">
      <c r="A266" s="56"/>
      <c r="B266" s="121" t="s">
        <v>63</v>
      </c>
      <c r="C266" s="114"/>
      <c r="D266" s="114"/>
      <c r="F266" s="83">
        <f>SUM(F263:F265)</f>
        <v>0</v>
      </c>
    </row>
    <row r="267" spans="1:7">
      <c r="A267" s="118"/>
      <c r="B267" s="119"/>
      <c r="C267" s="120"/>
      <c r="D267" s="120"/>
      <c r="F267" s="114">
        <f t="shared" si="0"/>
        <v>0</v>
      </c>
    </row>
    <row r="268" spans="1:7" ht="28.5">
      <c r="A268" s="73"/>
      <c r="B268" s="74" t="s">
        <v>64</v>
      </c>
      <c r="C268" s="114">
        <v>1</v>
      </c>
      <c r="D268" s="114" t="s">
        <v>7</v>
      </c>
      <c r="F268" s="114">
        <f t="shared" si="0"/>
        <v>0</v>
      </c>
    </row>
    <row r="269" spans="1:7" ht="28.5">
      <c r="A269" s="73"/>
      <c r="B269" s="74" t="s">
        <v>65</v>
      </c>
      <c r="C269" s="114">
        <v>1</v>
      </c>
      <c r="D269" s="114" t="s">
        <v>7</v>
      </c>
      <c r="F269" s="114">
        <f t="shared" si="0"/>
        <v>0</v>
      </c>
    </row>
    <row r="270" spans="1:7" ht="28.5">
      <c r="A270" s="73"/>
      <c r="B270" s="74" t="s">
        <v>66</v>
      </c>
      <c r="C270" s="114">
        <v>1</v>
      </c>
      <c r="D270" s="114" t="s">
        <v>7</v>
      </c>
      <c r="F270" s="114">
        <f t="shared" si="0"/>
        <v>0</v>
      </c>
    </row>
    <row r="271" spans="1:7" ht="42.75">
      <c r="A271" s="73"/>
      <c r="B271" s="74" t="s">
        <v>67</v>
      </c>
      <c r="C271" s="114">
        <v>1</v>
      </c>
      <c r="D271" s="114" t="s">
        <v>7</v>
      </c>
      <c r="F271" s="114">
        <f t="shared" si="0"/>
        <v>0</v>
      </c>
    </row>
    <row r="272" spans="1:7" ht="28.5">
      <c r="A272" s="73"/>
      <c r="B272" s="74" t="s">
        <v>156</v>
      </c>
      <c r="C272" s="114">
        <v>1</v>
      </c>
      <c r="D272" s="114" t="s">
        <v>7</v>
      </c>
      <c r="F272" s="114">
        <f t="shared" si="0"/>
        <v>0</v>
      </c>
    </row>
    <row r="273" spans="1:6" ht="42.75">
      <c r="A273" s="73"/>
      <c r="B273" s="74" t="s">
        <v>67</v>
      </c>
      <c r="C273" s="114">
        <v>1</v>
      </c>
      <c r="D273" s="114" t="s">
        <v>7</v>
      </c>
      <c r="F273" s="114">
        <f t="shared" si="0"/>
        <v>0</v>
      </c>
    </row>
    <row r="274" spans="1:6" ht="42.75">
      <c r="A274" s="73"/>
      <c r="B274" s="74" t="s">
        <v>68</v>
      </c>
      <c r="C274" s="114">
        <v>1</v>
      </c>
      <c r="D274" s="114" t="s">
        <v>7</v>
      </c>
      <c r="F274" s="114">
        <f t="shared" si="0"/>
        <v>0</v>
      </c>
    </row>
    <row r="275" spans="1:6" ht="59.25">
      <c r="A275" s="73"/>
      <c r="B275" s="122" t="s">
        <v>103</v>
      </c>
      <c r="C275" s="114">
        <v>45</v>
      </c>
      <c r="D275" s="114" t="s">
        <v>76</v>
      </c>
      <c r="F275" s="114">
        <f t="shared" si="0"/>
        <v>0</v>
      </c>
    </row>
    <row r="276" spans="1:6">
      <c r="A276" s="73"/>
      <c r="B276" s="74" t="s">
        <v>69</v>
      </c>
      <c r="C276" s="114">
        <v>1</v>
      </c>
      <c r="D276" s="114" t="s">
        <v>7</v>
      </c>
      <c r="F276" s="114">
        <f t="shared" si="0"/>
        <v>0</v>
      </c>
    </row>
    <row r="277" spans="1:6" ht="62.25" thickBot="1">
      <c r="A277" s="73"/>
      <c r="B277" s="74" t="s">
        <v>104</v>
      </c>
      <c r="C277" s="114">
        <v>15</v>
      </c>
      <c r="D277" s="114" t="s">
        <v>76</v>
      </c>
      <c r="F277" s="114">
        <f t="shared" si="0"/>
        <v>0</v>
      </c>
    </row>
    <row r="278" spans="1:6" ht="15.75" thickBot="1">
      <c r="A278" s="56"/>
      <c r="B278" s="116" t="s">
        <v>70</v>
      </c>
      <c r="C278" s="114"/>
      <c r="D278" s="114"/>
      <c r="F278" s="83">
        <f>SUM(F268:F277)</f>
        <v>0</v>
      </c>
    </row>
    <row r="279" spans="1:6">
      <c r="A279" s="118"/>
      <c r="B279" s="119"/>
      <c r="C279" s="120"/>
      <c r="D279" s="120"/>
      <c r="F279" s="114">
        <f t="shared" si="0"/>
        <v>0</v>
      </c>
    </row>
    <row r="280" spans="1:6">
      <c r="A280" s="123"/>
      <c r="B280" s="63" t="s">
        <v>71</v>
      </c>
      <c r="C280" s="114">
        <v>1</v>
      </c>
      <c r="D280" s="114" t="s">
        <v>7</v>
      </c>
      <c r="F280" s="114">
        <f t="shared" si="0"/>
        <v>0</v>
      </c>
    </row>
    <row r="281" spans="1:6">
      <c r="A281" s="123"/>
      <c r="B281" s="63" t="s">
        <v>72</v>
      </c>
      <c r="C281" s="114">
        <v>1</v>
      </c>
      <c r="D281" s="114" t="s">
        <v>7</v>
      </c>
      <c r="F281" s="114">
        <f t="shared" si="0"/>
        <v>0</v>
      </c>
    </row>
    <row r="282" spans="1:6" ht="15" thickBot="1">
      <c r="A282" s="123"/>
      <c r="B282" s="63" t="s">
        <v>73</v>
      </c>
      <c r="C282" s="114">
        <v>1</v>
      </c>
      <c r="D282" s="114" t="s">
        <v>7</v>
      </c>
      <c r="F282" s="114">
        <f t="shared" si="0"/>
        <v>0</v>
      </c>
    </row>
    <row r="283" spans="1:6" ht="15.75" thickBot="1">
      <c r="A283" s="115"/>
      <c r="B283" s="116" t="s">
        <v>74</v>
      </c>
      <c r="C283" s="117"/>
      <c r="D283" s="117"/>
      <c r="F283" s="83">
        <f>SUM(F280:F282)</f>
        <v>0</v>
      </c>
    </row>
    <row r="284" spans="1:6" ht="15.75" thickBot="1">
      <c r="A284" s="115"/>
      <c r="B284" s="116"/>
      <c r="C284" s="117"/>
      <c r="D284" s="117"/>
      <c r="F284" s="114">
        <f t="shared" si="0"/>
        <v>0</v>
      </c>
    </row>
    <row r="285" spans="1:6" ht="16.5" thickBot="1">
      <c r="A285" s="56"/>
      <c r="B285" s="59" t="s">
        <v>52</v>
      </c>
      <c r="C285" s="127" t="s">
        <v>5</v>
      </c>
      <c r="D285" s="128"/>
      <c r="E285" s="45"/>
      <c r="F285" s="72">
        <f>SUM(F252:F284)</f>
        <v>0</v>
      </c>
    </row>
  </sheetData>
  <sheetProtection algorithmName="SHA-512" hashValue="leQ18lDzocuNgHPojUquRJn25Ho3Fst9o6JssE15Xmt4AxqzrxbehDHLhaSIg3BAvS6kkbnPoPXZ8yYEnzzEpg==" saltValue="rYzghzJmlUwzo5H2bU3mXQ==" spinCount="100000" sheet="1" objects="1" scenarios="1"/>
  <mergeCells count="17">
    <mergeCell ref="C173:D173"/>
    <mergeCell ref="C186:D186"/>
    <mergeCell ref="C285:D285"/>
    <mergeCell ref="C145:D145"/>
    <mergeCell ref="C167:D167"/>
    <mergeCell ref="C194:D194"/>
    <mergeCell ref="C230:D230"/>
    <mergeCell ref="C236:D236"/>
    <mergeCell ref="C208:D208"/>
    <mergeCell ref="C210:D210"/>
    <mergeCell ref="C222:D222"/>
    <mergeCell ref="C248:D248"/>
    <mergeCell ref="C28:D28"/>
    <mergeCell ref="C38:D38"/>
    <mergeCell ref="C56:D56"/>
    <mergeCell ref="C83:D83"/>
    <mergeCell ref="C103:D103"/>
  </mergeCells>
  <conditionalFormatting sqref="F1:F26 F37:F44 F227 F229 F195:F215 F217:F225 F152:F177 F47 F49:F150 F28:F35 F180:F193 F292:F65399 F231:F286">
    <cfRule type="cellIs" dxfId="28" priority="47" stopIfTrue="1" operator="equal">
      <formula>0</formula>
    </cfRule>
  </conditionalFormatting>
  <conditionalFormatting sqref="F28 F285 F188:F193">
    <cfRule type="cellIs" dxfId="27" priority="20" stopIfTrue="1" operator="equal">
      <formula>0</formula>
    </cfRule>
  </conditionalFormatting>
  <conditionalFormatting sqref="F38">
    <cfRule type="cellIs" dxfId="26" priority="49" stopIfTrue="1" operator="equal">
      <formula>0</formula>
    </cfRule>
  </conditionalFormatting>
  <conditionalFormatting sqref="F56">
    <cfRule type="cellIs" dxfId="25" priority="46" stopIfTrue="1" operator="equal">
      <formula>0</formula>
    </cfRule>
  </conditionalFormatting>
  <conditionalFormatting sqref="F83">
    <cfRule type="cellIs" dxfId="24" priority="45" stopIfTrue="1" operator="equal">
      <formula>0</formula>
    </cfRule>
  </conditionalFormatting>
  <conditionalFormatting sqref="F103">
    <cfRule type="cellIs" dxfId="23" priority="44" stopIfTrue="1" operator="equal">
      <formula>0</formula>
    </cfRule>
  </conditionalFormatting>
  <conditionalFormatting sqref="F145">
    <cfRule type="cellIs" dxfId="22" priority="43" stopIfTrue="1" operator="equal">
      <formula>0</formula>
    </cfRule>
  </conditionalFormatting>
  <conditionalFormatting sqref="F167">
    <cfRule type="cellIs" dxfId="21" priority="40" stopIfTrue="1" operator="equal">
      <formula>0</formula>
    </cfRule>
  </conditionalFormatting>
  <conditionalFormatting sqref="F173">
    <cfRule type="cellIs" dxfId="20" priority="37" stopIfTrue="1" operator="equal">
      <formula>0</formula>
    </cfRule>
  </conditionalFormatting>
  <conditionalFormatting sqref="F186">
    <cfRule type="cellIs" dxfId="19" priority="36" stopIfTrue="1" operator="equal">
      <formula>0</formula>
    </cfRule>
  </conditionalFormatting>
  <conditionalFormatting sqref="F195:F197">
    <cfRule type="cellIs" dxfId="18" priority="35" stopIfTrue="1" operator="equal">
      <formula>0</formula>
    </cfRule>
  </conditionalFormatting>
  <conditionalFormatting sqref="F208">
    <cfRule type="cellIs" dxfId="17" priority="19" stopIfTrue="1" operator="equal">
      <formula>0</formula>
    </cfRule>
  </conditionalFormatting>
  <conditionalFormatting sqref="F210">
    <cfRule type="cellIs" dxfId="16" priority="18" stopIfTrue="1" operator="equal">
      <formula>0</formula>
    </cfRule>
  </conditionalFormatting>
  <conditionalFormatting sqref="F222">
    <cfRule type="cellIs" dxfId="15" priority="17" stopIfTrue="1" operator="equal">
      <formula>0</formula>
    </cfRule>
  </conditionalFormatting>
  <conditionalFormatting sqref="F248:F249">
    <cfRule type="cellIs" dxfId="14" priority="16" stopIfTrue="1" operator="equal">
      <formula>0</formula>
    </cfRule>
  </conditionalFormatting>
  <conditionalFormatting sqref="F45:F46">
    <cfRule type="cellIs" dxfId="13" priority="15" stopIfTrue="1" operator="equal">
      <formula>0</formula>
    </cfRule>
  </conditionalFormatting>
  <conditionalFormatting sqref="F151">
    <cfRule type="cellIs" dxfId="12" priority="14" stopIfTrue="1" operator="equal">
      <formula>0</formula>
    </cfRule>
  </conditionalFormatting>
  <conditionalFormatting sqref="F36">
    <cfRule type="cellIs" dxfId="11" priority="13" stopIfTrue="1" operator="equal">
      <formula>0</formula>
    </cfRule>
  </conditionalFormatting>
  <conditionalFormatting sqref="F194">
    <cfRule type="cellIs" dxfId="10" priority="12" stopIfTrue="1" operator="equal">
      <formula>0</formula>
    </cfRule>
  </conditionalFormatting>
  <conditionalFormatting sqref="F194">
    <cfRule type="cellIs" dxfId="9" priority="11" stopIfTrue="1" operator="equal">
      <formula>0</formula>
    </cfRule>
  </conditionalFormatting>
  <conditionalFormatting sqref="F216">
    <cfRule type="cellIs" dxfId="8" priority="10" stopIfTrue="1" operator="equal">
      <formula>0</formula>
    </cfRule>
  </conditionalFormatting>
  <conditionalFormatting sqref="F230">
    <cfRule type="cellIs" dxfId="7" priority="7" stopIfTrue="1" operator="equal">
      <formula>0</formula>
    </cfRule>
  </conditionalFormatting>
  <conditionalFormatting sqref="F228">
    <cfRule type="cellIs" dxfId="6" priority="8" stopIfTrue="1" operator="equal">
      <formula>0</formula>
    </cfRule>
  </conditionalFormatting>
  <conditionalFormatting sqref="F230">
    <cfRule type="cellIs" dxfId="5" priority="6" stopIfTrue="1" operator="equal">
      <formula>0</formula>
    </cfRule>
  </conditionalFormatting>
  <conditionalFormatting sqref="F236">
    <cfRule type="cellIs" dxfId="4" priority="5" stopIfTrue="1" operator="equal">
      <formula>0</formula>
    </cfRule>
  </conditionalFormatting>
  <conditionalFormatting sqref="F236">
    <cfRule type="cellIs" dxfId="3" priority="4" stopIfTrue="1" operator="equal">
      <formula>0</formula>
    </cfRule>
  </conditionalFormatting>
  <conditionalFormatting sqref="F226">
    <cfRule type="cellIs" dxfId="2" priority="3" stopIfTrue="1" operator="equal">
      <formula>0</formula>
    </cfRule>
  </conditionalFormatting>
  <conditionalFormatting sqref="F234">
    <cfRule type="cellIs" dxfId="1" priority="2" stopIfTrue="1" operator="equal">
      <formula>0</formula>
    </cfRule>
  </conditionalFormatting>
  <conditionalFormatting sqref="F178:F179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r:id="rId1"/>
  <ignoredErrors>
    <ignoredError sqref="F252:F254 F256:F260 F262:F265 F267:F277 F279:F282 F284" unlockedFormula="1"/>
    <ignoredError sqref="F255 F261 F266 F278 F283" formula="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1</vt:i4>
      </vt:variant>
    </vt:vector>
  </HeadingPairs>
  <TitlesOfParts>
    <vt:vector size="3" baseType="lpstr">
      <vt:lpstr>Rekapitulacija</vt:lpstr>
      <vt:lpstr>KLETNA ETAŽA</vt:lpstr>
      <vt:lpstr>Rekapitulacija!Področje_tiskanja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Iztok Obreza</dc:creator>
  <cp:lastModifiedBy>Ana Štebe Krapež</cp:lastModifiedBy>
  <dcterms:created xsi:type="dcterms:W3CDTF">2024-07-08T10:44:51Z</dcterms:created>
  <dcterms:modified xsi:type="dcterms:W3CDTF">2024-10-18T10:17:27Z</dcterms:modified>
</cp:coreProperties>
</file>