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Moji dokumenti\PROJEKTI\Lidl Zaloška\"/>
    </mc:Choice>
  </mc:AlternateContent>
  <bookViews>
    <workbookView xWindow="0" yWindow="0" windowWidth="23040" windowHeight="9192"/>
  </bookViews>
  <sheets>
    <sheet name="Rekapitulacija" sheetId="24" r:id="rId1"/>
    <sheet name="1-Cesta" sheetId="4" r:id="rId2"/>
    <sheet name="2-MK" sheetId="8" r:id="rId3"/>
    <sheet name="3-FK" sheetId="20" r:id="rId4"/>
    <sheet name="4-CR" sheetId="22" r:id="rId5"/>
    <sheet name="5-TK" sheetId="23" r:id="rId6"/>
    <sheet name="6-PLIN" sheetId="21" r:id="rId7"/>
    <sheet name="7-VODOVOD" sheetId="25" r:id="rId8"/>
  </sheets>
  <definedNames>
    <definedName name="_xlnm._FilterDatabase" localSheetId="1" hidden="1">'1-Cesta'!$A$9:$F$196</definedName>
    <definedName name="_xlnm._FilterDatabase" localSheetId="2" hidden="1">'2-MK'!$A$9:$F$57</definedName>
    <definedName name="_xlnm._FilterDatabase" localSheetId="3" hidden="1">'3-FK'!$A$9:$F$55</definedName>
    <definedName name="_Toc103495609" localSheetId="1">'1-Cesta'!#REF!</definedName>
    <definedName name="_Toc103495609" localSheetId="2">'2-MK'!#REF!</definedName>
    <definedName name="_Toc103495609" localSheetId="3">'3-FK'!#REF!</definedName>
    <definedName name="_Toc92683859" localSheetId="1">'1-Cesta'!#REF!</definedName>
    <definedName name="_Toc92683859" localSheetId="2">'2-MK'!#REF!</definedName>
    <definedName name="_Toc92683859" localSheetId="3">'3-FK'!#REF!</definedName>
    <definedName name="CENA" localSheetId="1">#REF!</definedName>
    <definedName name="CENA" localSheetId="2">#REF!</definedName>
    <definedName name="CENA" localSheetId="3">#REF!</definedName>
    <definedName name="KOLIC" localSheetId="1">#REF!</definedName>
    <definedName name="KOLIC" localSheetId="2">#REF!</definedName>
    <definedName name="KOLIC" localSheetId="3">#REF!</definedName>
    <definedName name="_xlnm.Print_Area" localSheetId="1">'1-Cesta'!$A$1:$F$263</definedName>
    <definedName name="_xlnm.Print_Area" localSheetId="2">'2-MK'!$A$1:$F$158</definedName>
    <definedName name="_xlnm.Print_Area" localSheetId="3">'3-FK'!$A$1:$F$63</definedName>
    <definedName name="_xlnm.Print_Area" localSheetId="4">'4-CR'!$A$1:$G$107</definedName>
    <definedName name="_xlnm.Print_Area" localSheetId="5">'5-TK'!#REF!</definedName>
    <definedName name="_xlnm.Print_Area" localSheetId="0">Rekapitulacija!$A$1:$E$44</definedName>
    <definedName name="_xlnm.Print_Titles" localSheetId="1">'1-Cesta'!$6:$6</definedName>
    <definedName name="_xlnm.Database" localSheetId="4">'4-CR'!#REF!</definedName>
    <definedName name="_xlnm.Database" localSheetId="7">#REF!</definedName>
    <definedName name="_xlnm.Database" localSheetId="0">#REF!</definedName>
    <definedName name="_xlnm.Database">#REF!</definedName>
  </definedNames>
  <calcPr calcId="162913" iterateDelta="1E-4"/>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58" i="4" l="1"/>
  <c r="C32" i="24"/>
  <c r="C31" i="24"/>
  <c r="C38" i="24" l="1"/>
  <c r="C37" i="24"/>
  <c r="C36" i="24"/>
  <c r="C35" i="24"/>
  <c r="D30" i="24"/>
  <c r="D28" i="24"/>
  <c r="D26" i="24"/>
  <c r="C24" i="24"/>
  <c r="C21" i="24"/>
  <c r="D18" i="24" s="1"/>
  <c r="C20" i="24"/>
  <c r="C19" i="24"/>
  <c r="C15" i="24"/>
  <c r="C14" i="24"/>
  <c r="C13" i="24"/>
  <c r="C12" i="24"/>
  <c r="C11" i="24"/>
  <c r="F227" i="25"/>
  <c r="F225" i="25"/>
  <c r="F223" i="25"/>
  <c r="F222" i="25"/>
  <c r="F219" i="25"/>
  <c r="F218" i="25"/>
  <c r="F215" i="25"/>
  <c r="F213" i="25"/>
  <c r="F211" i="25"/>
  <c r="F209" i="25"/>
  <c r="F207" i="25"/>
  <c r="F203" i="25"/>
  <c r="F201" i="25"/>
  <c r="F197" i="25"/>
  <c r="F195" i="25"/>
  <c r="F193" i="25"/>
  <c r="F189" i="25"/>
  <c r="F187" i="25"/>
  <c r="F185" i="25"/>
  <c r="F183" i="25"/>
  <c r="F181" i="25"/>
  <c r="F179" i="25"/>
  <c r="F177" i="25"/>
  <c r="F175" i="25"/>
  <c r="F171" i="25"/>
  <c r="F169" i="25"/>
  <c r="F167" i="25"/>
  <c r="F163" i="25"/>
  <c r="F161" i="25"/>
  <c r="F229" i="25" s="1"/>
  <c r="F151" i="25"/>
  <c r="F149" i="25"/>
  <c r="F147" i="25"/>
  <c r="F145" i="25"/>
  <c r="F143" i="25"/>
  <c r="F141" i="25"/>
  <c r="F139" i="25"/>
  <c r="F137" i="25"/>
  <c r="F135" i="25"/>
  <c r="F133" i="25"/>
  <c r="F131" i="25"/>
  <c r="F129" i="25"/>
  <c r="F127" i="25"/>
  <c r="F125" i="25"/>
  <c r="F123" i="25"/>
  <c r="F121" i="25"/>
  <c r="F119" i="25"/>
  <c r="F117" i="25"/>
  <c r="F115" i="25"/>
  <c r="F113" i="25"/>
  <c r="F111" i="25"/>
  <c r="F109" i="25"/>
  <c r="F107" i="25"/>
  <c r="F106" i="25"/>
  <c r="F97" i="25"/>
  <c r="F96" i="25"/>
  <c r="F95" i="25"/>
  <c r="F94" i="25"/>
  <c r="F93" i="25"/>
  <c r="F90" i="25"/>
  <c r="F88" i="25"/>
  <c r="F86" i="25"/>
  <c r="F84" i="25"/>
  <c r="F82" i="25"/>
  <c r="F80" i="25"/>
  <c r="F78" i="25"/>
  <c r="F76" i="25"/>
  <c r="F74" i="25"/>
  <c r="F72" i="25"/>
  <c r="F70" i="25"/>
  <c r="F68" i="25"/>
  <c r="F66" i="25"/>
  <c r="F64" i="25"/>
  <c r="F62" i="25"/>
  <c r="F60" i="25"/>
  <c r="F58" i="25"/>
  <c r="F56" i="25"/>
  <c r="F54" i="25"/>
  <c r="F52" i="25"/>
  <c r="F50" i="25"/>
  <c r="F48" i="25"/>
  <c r="F46" i="25"/>
  <c r="F44" i="25"/>
  <c r="F42" i="25"/>
  <c r="F40" i="25"/>
  <c r="F38" i="25"/>
  <c r="F99" i="25" s="1"/>
  <c r="F36" i="25"/>
  <c r="F34" i="25"/>
  <c r="F101" i="25" s="1"/>
  <c r="F18" i="25"/>
  <c r="F16" i="25"/>
  <c r="F20" i="25" s="1"/>
  <c r="F14" i="25"/>
  <c r="F12" i="25"/>
  <c r="F11" i="25"/>
  <c r="D23" i="24"/>
  <c r="D34" i="24" l="1"/>
  <c r="F22" i="25"/>
  <c r="F153" i="25"/>
  <c r="F155" i="25" s="1"/>
  <c r="F48" i="4" l="1"/>
  <c r="F46" i="4"/>
  <c r="F82" i="4"/>
  <c r="F118" i="4"/>
  <c r="F144" i="4"/>
  <c r="F142" i="4"/>
  <c r="F240" i="4"/>
  <c r="F238" i="4"/>
  <c r="F252" i="4"/>
  <c r="F248" i="4"/>
  <c r="F250" i="4"/>
  <c r="F138" i="4"/>
  <c r="F168" i="4" l="1"/>
  <c r="F88" i="4"/>
  <c r="F86" i="4"/>
  <c r="F56" i="4"/>
  <c r="F58" i="4"/>
  <c r="F34" i="4"/>
  <c r="G61" i="22"/>
  <c r="G59" i="22"/>
  <c r="G55" i="22"/>
  <c r="G56" i="22"/>
  <c r="G50" i="22"/>
  <c r="G51" i="22"/>
  <c r="G52" i="22"/>
  <c r="G53" i="22"/>
  <c r="G49" i="22"/>
  <c r="G17" i="22"/>
  <c r="G5" i="22"/>
  <c r="G6" i="22"/>
  <c r="G7" i="22"/>
  <c r="G8" i="22"/>
  <c r="G9" i="22"/>
  <c r="G10" i="22"/>
  <c r="G4" i="22"/>
  <c r="F100" i="4" l="1"/>
  <c r="F102" i="4" s="1"/>
  <c r="F70" i="4"/>
  <c r="F72" i="4"/>
  <c r="F192" i="21"/>
  <c r="F187" i="21"/>
  <c r="F182" i="21"/>
  <c r="F177" i="21"/>
  <c r="F172" i="21"/>
  <c r="F167" i="21"/>
  <c r="F162" i="21"/>
  <c r="F157" i="21"/>
  <c r="F152" i="21"/>
  <c r="F147" i="21"/>
  <c r="F146" i="21"/>
  <c r="F141" i="21"/>
  <c r="F136" i="21"/>
  <c r="F131" i="21"/>
  <c r="A129" i="21"/>
  <c r="A215" i="21"/>
  <c r="A220" i="21" s="1"/>
  <c r="F217" i="21"/>
  <c r="F222" i="21"/>
  <c r="F227" i="21"/>
  <c r="F232" i="21"/>
  <c r="F237" i="21"/>
  <c r="F242" i="21"/>
  <c r="F243" i="21"/>
  <c r="F248" i="21"/>
  <c r="F253" i="21"/>
  <c r="F258" i="21"/>
  <c r="F263" i="21"/>
  <c r="F268" i="21"/>
  <c r="F273" i="21"/>
  <c r="F278" i="21"/>
  <c r="F107" i="21"/>
  <c r="F102" i="21"/>
  <c r="F101" i="21"/>
  <c r="F100" i="21"/>
  <c r="F99" i="21"/>
  <c r="F97" i="21"/>
  <c r="F92" i="21"/>
  <c r="F87" i="21"/>
  <c r="F82" i="21"/>
  <c r="F77" i="21"/>
  <c r="F72" i="21"/>
  <c r="F67" i="21"/>
  <c r="F62" i="21"/>
  <c r="F57" i="21"/>
  <c r="F52" i="21"/>
  <c r="F51" i="21"/>
  <c r="F46" i="21"/>
  <c r="F41" i="21"/>
  <c r="F36" i="21"/>
  <c r="F35" i="21"/>
  <c r="F29" i="21"/>
  <c r="F24" i="21"/>
  <c r="F19" i="21"/>
  <c r="F14" i="21"/>
  <c r="F9" i="21"/>
  <c r="A7" i="21"/>
  <c r="A306" i="21"/>
  <c r="F308" i="21"/>
  <c r="F313" i="21"/>
  <c r="F318" i="21"/>
  <c r="F323" i="21"/>
  <c r="F328" i="21"/>
  <c r="F197" i="21" l="1"/>
  <c r="F293" i="21"/>
  <c r="F288" i="21"/>
  <c r="F202" i="21"/>
  <c r="F206" i="21"/>
  <c r="F283" i="21"/>
  <c r="A225" i="21"/>
  <c r="F112" i="21"/>
  <c r="F117" i="21"/>
  <c r="F121" i="21"/>
  <c r="A12" i="21"/>
  <c r="F298" i="21"/>
  <c r="F208" i="21" l="1"/>
  <c r="F300" i="21"/>
  <c r="F123" i="21"/>
  <c r="A230" i="21"/>
  <c r="A235" i="21" s="1"/>
  <c r="A17" i="21"/>
  <c r="A240" i="21" l="1"/>
  <c r="A22" i="21"/>
  <c r="A27" i="21" l="1"/>
  <c r="A246" i="21"/>
  <c r="A32" i="21" l="1"/>
  <c r="A39" i="21" s="1"/>
  <c r="A251" i="21"/>
  <c r="A44" i="21" l="1"/>
  <c r="A49" i="21" s="1"/>
  <c r="A55" i="21" s="1"/>
  <c r="A60" i="21" s="1"/>
  <c r="A256" i="21"/>
  <c r="A261" i="21" s="1"/>
  <c r="A266" i="21" l="1"/>
  <c r="A271" i="21" s="1"/>
  <c r="A65" i="21"/>
  <c r="A70" i="21" s="1"/>
  <c r="F348" i="21"/>
  <c r="F343" i="21"/>
  <c r="F338" i="21"/>
  <c r="F333" i="21"/>
  <c r="A276" i="21" l="1"/>
  <c r="A75" i="21"/>
  <c r="A80" i="21" s="1"/>
  <c r="A85" i="21" s="1"/>
  <c r="A90" i="21" s="1"/>
  <c r="A95" i="21" s="1"/>
  <c r="A105" i="21" s="1"/>
  <c r="A110" i="21" s="1"/>
  <c r="A115" i="21" s="1"/>
  <c r="A120" i="21" s="1"/>
  <c r="F353" i="21"/>
  <c r="F358" i="21"/>
  <c r="A281" i="21" l="1"/>
  <c r="A286" i="21" s="1"/>
  <c r="A291" i="21" s="1"/>
  <c r="F360" i="21"/>
  <c r="A296" i="21" l="1"/>
  <c r="G35" i="23" l="1"/>
  <c r="G34" i="23"/>
  <c r="G33" i="23"/>
  <c r="H33" i="23" s="1"/>
  <c r="I33" i="23" s="1"/>
  <c r="H32" i="23"/>
  <c r="G32" i="23"/>
  <c r="G31" i="23"/>
  <c r="G30" i="23"/>
  <c r="G29" i="23"/>
  <c r="H29" i="23" s="1"/>
  <c r="G21" i="23"/>
  <c r="H21" i="23" s="1"/>
  <c r="I21" i="23" s="1"/>
  <c r="G20" i="23"/>
  <c r="G19" i="23"/>
  <c r="H19" i="23" s="1"/>
  <c r="I19" i="23" s="1"/>
  <c r="G18" i="23"/>
  <c r="G17" i="23"/>
  <c r="G16" i="23"/>
  <c r="H16" i="23" s="1"/>
  <c r="G15" i="23"/>
  <c r="I14" i="23"/>
  <c r="H14" i="23"/>
  <c r="G14" i="23"/>
  <c r="G13" i="23"/>
  <c r="G12" i="23"/>
  <c r="G11" i="23"/>
  <c r="H11" i="23" s="1"/>
  <c r="G10" i="23"/>
  <c r="G9" i="23"/>
  <c r="H9" i="23" s="1"/>
  <c r="G8" i="23"/>
  <c r="G7" i="23"/>
  <c r="G6" i="23"/>
  <c r="H6" i="23" s="1"/>
  <c r="G5" i="23"/>
  <c r="H5" i="23" s="1"/>
  <c r="I5" i="23" s="1"/>
  <c r="G4" i="23"/>
  <c r="C102" i="22"/>
  <c r="C101" i="22"/>
  <c r="C100" i="22"/>
  <c r="C99" i="22"/>
  <c r="C98" i="22"/>
  <c r="G93" i="22"/>
  <c r="G92" i="22"/>
  <c r="G91" i="22"/>
  <c r="G90" i="22"/>
  <c r="G89" i="22"/>
  <c r="G88" i="22"/>
  <c r="G87" i="22"/>
  <c r="G85" i="22"/>
  <c r="G84" i="22"/>
  <c r="G80" i="22"/>
  <c r="G79" i="22"/>
  <c r="G78" i="22"/>
  <c r="G74" i="22"/>
  <c r="G73" i="22"/>
  <c r="G72" i="22"/>
  <c r="G71" i="22"/>
  <c r="G70" i="22"/>
  <c r="G69" i="22"/>
  <c r="G68" i="22"/>
  <c r="G67" i="22"/>
  <c r="G58" i="22"/>
  <c r="G57" i="22"/>
  <c r="G54" i="22"/>
  <c r="C48" i="22"/>
  <c r="C47" i="22"/>
  <c r="C46" i="22"/>
  <c r="C45" i="22"/>
  <c r="C44" i="22"/>
  <c r="C43" i="22"/>
  <c r="C42" i="22"/>
  <c r="C41" i="22"/>
  <c r="G39" i="22"/>
  <c r="C38" i="22"/>
  <c r="C37" i="22"/>
  <c r="C36" i="22"/>
  <c r="C35" i="22"/>
  <c r="C34" i="22"/>
  <c r="C33" i="22"/>
  <c r="C32" i="22"/>
  <c r="C31" i="22"/>
  <c r="G29" i="22"/>
  <c r="C28" i="22"/>
  <c r="C27" i="22"/>
  <c r="C26" i="22"/>
  <c r="C25" i="22"/>
  <c r="C24" i="22"/>
  <c r="C23" i="22"/>
  <c r="C22" i="22"/>
  <c r="C21" i="22"/>
  <c r="G19" i="22"/>
  <c r="A16" i="22"/>
  <c r="A17" i="22" s="1"/>
  <c r="E15" i="22"/>
  <c r="F45" i="20"/>
  <c r="F153" i="8"/>
  <c r="F151" i="8"/>
  <c r="F149" i="8"/>
  <c r="F147" i="8"/>
  <c r="F145" i="8"/>
  <c r="F143" i="8"/>
  <c r="F141" i="8"/>
  <c r="F139" i="8"/>
  <c r="F137" i="8"/>
  <c r="F135" i="8"/>
  <c r="F133" i="8"/>
  <c r="F131" i="8"/>
  <c r="F129" i="8"/>
  <c r="F127" i="8"/>
  <c r="F125" i="8"/>
  <c r="F123" i="8"/>
  <c r="F121" i="8"/>
  <c r="F119" i="8"/>
  <c r="F117" i="8"/>
  <c r="F108" i="8"/>
  <c r="F106" i="8"/>
  <c r="F104" i="8"/>
  <c r="F102" i="8"/>
  <c r="F100" i="8"/>
  <c r="F98" i="8"/>
  <c r="F96" i="8"/>
  <c r="F94" i="8"/>
  <c r="F92" i="8"/>
  <c r="F90" i="8"/>
  <c r="F88" i="8"/>
  <c r="F86" i="8"/>
  <c r="F84" i="8"/>
  <c r="F82" i="8"/>
  <c r="F80" i="8"/>
  <c r="F78" i="8"/>
  <c r="F76" i="8"/>
  <c r="F74" i="8"/>
  <c r="F72" i="8"/>
  <c r="F70" i="8"/>
  <c r="F68" i="8"/>
  <c r="F43" i="8"/>
  <c r="G75" i="22" l="1"/>
  <c r="H10" i="23"/>
  <c r="I10" i="23" s="1"/>
  <c r="E86" i="22"/>
  <c r="G86" i="22" s="1"/>
  <c r="G94" i="22" s="1"/>
  <c r="G15" i="22"/>
  <c r="I32" i="23"/>
  <c r="I9" i="23"/>
  <c r="G11" i="22"/>
  <c r="G98" i="22" s="1"/>
  <c r="G81" i="22"/>
  <c r="G101" i="22" s="1"/>
  <c r="H34" i="23"/>
  <c r="I34" i="23" s="1"/>
  <c r="I11" i="23"/>
  <c r="H17" i="23"/>
  <c r="I17" i="23" s="1"/>
  <c r="H12" i="23"/>
  <c r="I12" i="23" s="1"/>
  <c r="H35" i="23"/>
  <c r="I35" i="23" s="1"/>
  <c r="I16" i="23"/>
  <c r="I29" i="23"/>
  <c r="H7" i="23"/>
  <c r="I7" i="23" s="1"/>
  <c r="H30" i="23"/>
  <c r="I30" i="23" s="1"/>
  <c r="I6" i="23"/>
  <c r="H18" i="23"/>
  <c r="I18" i="23" s="1"/>
  <c r="G36" i="23"/>
  <c r="H13" i="23"/>
  <c r="I13" i="23" s="1"/>
  <c r="H8" i="23"/>
  <c r="I8" i="23" s="1"/>
  <c r="H31" i="23"/>
  <c r="I31" i="23" s="1"/>
  <c r="H4" i="23"/>
  <c r="H20" i="23"/>
  <c r="I20" i="23" s="1"/>
  <c r="H15" i="23"/>
  <c r="I15" i="23" s="1"/>
  <c r="G100" i="22"/>
  <c r="E16" i="22"/>
  <c r="G16" i="22" s="1"/>
  <c r="F155" i="8"/>
  <c r="F157" i="8" s="1"/>
  <c r="F110" i="8"/>
  <c r="F112" i="8" s="1"/>
  <c r="H36" i="23" l="1"/>
  <c r="I4" i="23"/>
  <c r="G41" i="23"/>
  <c r="I36" i="23"/>
  <c r="G63" i="22"/>
  <c r="G102" i="22"/>
  <c r="G42" i="23" l="1"/>
  <c r="H41" i="23"/>
  <c r="H42" i="23" s="1"/>
  <c r="G99" i="22"/>
  <c r="F236" i="4"/>
  <c r="I41" i="23" l="1"/>
  <c r="I42" i="23"/>
  <c r="G103" i="22"/>
  <c r="F234" i="4"/>
  <c r="F220" i="4"/>
  <c r="F218" i="4"/>
  <c r="F154" i="4"/>
  <c r="F94" i="4"/>
  <c r="F132" i="4" l="1"/>
  <c r="F114" i="4"/>
  <c r="F112" i="4" l="1"/>
  <c r="F98" i="4"/>
  <c r="F92" i="4"/>
  <c r="F64" i="4"/>
  <c r="F60" i="4"/>
  <c r="F256" i="4"/>
  <c r="F254" i="4"/>
  <c r="F260" i="4" s="1"/>
  <c r="F226" i="4"/>
  <c r="F224" i="4"/>
  <c r="F222" i="4"/>
  <c r="F216" i="4"/>
  <c r="F214" i="4"/>
  <c r="F212" i="4"/>
  <c r="F210" i="4"/>
  <c r="F208" i="4"/>
  <c r="F200" i="4"/>
  <c r="F198" i="4"/>
  <c r="F186" i="4"/>
  <c r="F184" i="4"/>
  <c r="F182" i="4"/>
  <c r="F180" i="4"/>
  <c r="F178" i="4"/>
  <c r="F170" i="4"/>
  <c r="F156" i="4"/>
  <c r="F152" i="4"/>
  <c r="F150" i="4"/>
  <c r="F148" i="4"/>
  <c r="F140" i="4"/>
  <c r="F136" i="4"/>
  <c r="F134" i="4"/>
  <c r="F130" i="4"/>
  <c r="F128" i="4"/>
  <c r="F126" i="4"/>
  <c r="F124" i="4"/>
  <c r="F122" i="4"/>
  <c r="F110" i="4"/>
  <c r="F96" i="4"/>
  <c r="F90" i="4"/>
  <c r="F78" i="4"/>
  <c r="F76" i="4"/>
  <c r="F68" i="4"/>
  <c r="F66" i="4"/>
  <c r="F62" i="4"/>
  <c r="F172" i="4" l="1"/>
  <c r="F174" i="4" s="1"/>
  <c r="F228" i="4"/>
  <c r="F230" i="4" s="1"/>
  <c r="F158" i="4"/>
  <c r="F160" i="4" s="1"/>
  <c r="F202" i="4"/>
  <c r="F204" i="4" s="1"/>
  <c r="F80" i="4"/>
  <c r="F116" i="4"/>
  <c r="F188" i="4"/>
  <c r="F190" i="4" s="1"/>
  <c r="F262" i="4"/>
  <c r="C16" i="24" s="1"/>
  <c r="D10" i="24" s="1"/>
  <c r="D40" i="24" s="1"/>
  <c r="D41" i="24" s="1"/>
  <c r="D42" i="24" s="1"/>
  <c r="F24" i="4"/>
  <c r="F36" i="4"/>
  <c r="F32" i="4"/>
  <c r="F30" i="4"/>
  <c r="F28" i="4"/>
  <c r="F26" i="4"/>
  <c r="F22" i="4"/>
  <c r="F44" i="4"/>
  <c r="F38" i="4" l="1"/>
  <c r="F40" i="4" s="1"/>
  <c r="F104" i="4"/>
  <c r="F242" i="4"/>
  <c r="F192" i="4"/>
  <c r="F162" i="4"/>
  <c r="F59" i="20" l="1"/>
  <c r="F59" i="8"/>
  <c r="F57" i="20" l="1"/>
  <c r="F55" i="20"/>
  <c r="F53" i="20"/>
  <c r="F51" i="20"/>
  <c r="F49" i="20"/>
  <c r="F47" i="20"/>
  <c r="F43" i="20"/>
  <c r="F41" i="20"/>
  <c r="F39" i="20"/>
  <c r="F37" i="20"/>
  <c r="F35" i="20"/>
  <c r="F33" i="20"/>
  <c r="F31" i="20"/>
  <c r="F29" i="20"/>
  <c r="F27" i="20"/>
  <c r="F25" i="20"/>
  <c r="F23" i="20"/>
  <c r="F21" i="20"/>
  <c r="F19" i="20"/>
  <c r="F17" i="20"/>
  <c r="F15" i="20"/>
  <c r="F13" i="20"/>
  <c r="F11" i="20"/>
  <c r="F61" i="20" l="1"/>
  <c r="F63" i="20" s="1"/>
  <c r="F11" i="8"/>
  <c r="F47" i="8"/>
  <c r="F45" i="8"/>
  <c r="F41" i="8"/>
  <c r="F39" i="8"/>
  <c r="F37" i="8"/>
  <c r="F35" i="8"/>
  <c r="F19" i="8"/>
  <c r="F17" i="8"/>
  <c r="F13" i="8"/>
  <c r="F55" i="8" l="1"/>
  <c r="F27" i="8"/>
  <c r="F25" i="8"/>
  <c r="F29" i="8"/>
  <c r="F31" i="8"/>
  <c r="F49" i="8"/>
  <c r="F23" i="8"/>
  <c r="F21" i="8"/>
  <c r="F51" i="8"/>
  <c r="F15" i="8"/>
  <c r="F57" i="8"/>
  <c r="F33" i="8"/>
  <c r="F53" i="8"/>
  <c r="F61" i="8" l="1"/>
  <c r="F63" i="8" s="1"/>
  <c r="F14" i="4" l="1"/>
  <c r="F12" i="4"/>
  <c r="F16" i="4" l="1"/>
  <c r="F18" i="4" s="1"/>
  <c r="F50" i="4" s="1"/>
  <c r="A4" i="4" l="1"/>
</calcChain>
</file>

<file path=xl/sharedStrings.xml><?xml version="1.0" encoding="utf-8"?>
<sst xmlns="http://schemas.openxmlformats.org/spreadsheetml/2006/main" count="1523" uniqueCount="809">
  <si>
    <t>Št. postavke</t>
  </si>
  <si>
    <t>Opis</t>
  </si>
  <si>
    <t>Znesek v EUR brez DDV</t>
  </si>
  <si>
    <t>Enota</t>
  </si>
  <si>
    <t>Cena v EUR</t>
  </si>
  <si>
    <t>Vrednost brez DDV</t>
  </si>
  <si>
    <t>Preddela</t>
  </si>
  <si>
    <t>Količina</t>
  </si>
  <si>
    <t>kos</t>
  </si>
  <si>
    <t>m2</t>
  </si>
  <si>
    <t>m3</t>
  </si>
  <si>
    <t>m1</t>
  </si>
  <si>
    <t>Rekapitulacija</t>
  </si>
  <si>
    <t>3.1</t>
  </si>
  <si>
    <t>V priloženem popisu je v nekaterih postavkah zaradi ustreznejšega opisa materialov ali opreme v informativne namene naveden tudi proizvajalec in tip materiala ali opreme. Navedba je zgolj informativne narave in se lahko ponudi material oz. oprema, ki je enakovredna (68 člen ZJN-3).</t>
  </si>
  <si>
    <t>DDV (22%)</t>
  </si>
  <si>
    <t>GEODETSKA DELA</t>
  </si>
  <si>
    <t>IZKOPI</t>
  </si>
  <si>
    <t>SKUPAJ  (BREZ DDV)</t>
  </si>
  <si>
    <t>SKUPAJ  (Z DDV)</t>
  </si>
  <si>
    <t>2.1</t>
  </si>
  <si>
    <t>ur</t>
  </si>
  <si>
    <t>kpl</t>
  </si>
  <si>
    <t>PROMETNE POVRŠINE</t>
  </si>
  <si>
    <t>METEORNA KANALIZACIJA</t>
  </si>
  <si>
    <t>kom</t>
  </si>
  <si>
    <t>m</t>
  </si>
  <si>
    <t>Nepredvidena dela vpisana v gradbeni dnevnik in potrjena s strani odgovornega nadzornika.</t>
  </si>
  <si>
    <t>dan</t>
  </si>
  <si>
    <t>2.1.1</t>
  </si>
  <si>
    <t>2.1.2</t>
  </si>
  <si>
    <t>Nepredvidena dela vpisana v gradbeni dnevnik in potrejan s strani odgovornega nadzornika.</t>
  </si>
  <si>
    <t>2.1.3</t>
  </si>
  <si>
    <t>OSTALA PREDDELA</t>
  </si>
  <si>
    <t>Zemeljska dela</t>
  </si>
  <si>
    <t>PLANUM TEMELJNIH TAL</t>
  </si>
  <si>
    <t>NASIPI, BREŽINE IN ZELENICE</t>
  </si>
  <si>
    <t>Voziščne konstrukcije</t>
  </si>
  <si>
    <t>NOSILNE PLASTI</t>
  </si>
  <si>
    <t>OBRABNO-ZAPORNE PLASTI</t>
  </si>
  <si>
    <t>ROBNI ELEMENTI VOZIŠČA</t>
  </si>
  <si>
    <t>Odvodnjavanje</t>
  </si>
  <si>
    <t>Prometna oprema in signalizacija</t>
  </si>
  <si>
    <t>1</t>
  </si>
  <si>
    <t>2</t>
  </si>
  <si>
    <t>3</t>
  </si>
  <si>
    <t>1.1</t>
  </si>
  <si>
    <t>1.2</t>
  </si>
  <si>
    <t>1.3</t>
  </si>
  <si>
    <t>1.4</t>
  </si>
  <si>
    <t>1.5</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</si>
  <si>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</si>
  <si>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</si>
  <si>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</si>
  <si>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</si>
  <si>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</si>
  <si>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</si>
  <si>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</si>
  <si>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</si>
  <si>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</si>
  <si>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</si>
  <si>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</si>
  <si>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</si>
  <si>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</si>
  <si>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</si>
  <si>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</si>
  <si>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</si>
  <si>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</si>
  <si>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</si>
  <si>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</si>
  <si>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</si>
  <si>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</si>
  <si>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</si>
  <si>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1.1.1.</t>
  </si>
  <si>
    <t>1.2.1</t>
  </si>
  <si>
    <t>1.3.1</t>
  </si>
  <si>
    <t>1.1.3</t>
  </si>
  <si>
    <t>1.2.2</t>
  </si>
  <si>
    <t>1.2.3</t>
  </si>
  <si>
    <t>3.1.1</t>
  </si>
  <si>
    <t>3.1.2</t>
  </si>
  <si>
    <t>3.1.3</t>
  </si>
  <si>
    <t>13103 - Zavarovanje gradbišča v času gradnje s popolno zaporo prometa.</t>
  </si>
  <si>
    <t>11201 - Postavitev in zavarovanje prečnega profila ostale javne ceste v ravninskem terenu</t>
  </si>
  <si>
    <t>11101 - Obnova in zavarovanje zakoličbe osi trase ostale javne ceste v ravninskem terenu</t>
  </si>
  <si>
    <t>22102 - Ureditev planuma temeljnih tal vezljive zemljine – 3. kategorije</t>
  </si>
  <si>
    <t>23203 - Dobava in vgraditev geotekstilije za ločilno plast (po načrtu), natezna trdnost nad 14 do 16 kN/m2</t>
  </si>
  <si>
    <t>25209 - Doplačilo za zatravitev s semenom</t>
  </si>
  <si>
    <t>1.2.4</t>
  </si>
  <si>
    <t>t</t>
  </si>
  <si>
    <t>26303 - Odlaganje odpadne zmesi zemljine in kamnine na komunalno deponijo vključno s plačilom deponijske takse</t>
  </si>
  <si>
    <t>32331 - Izdelava obrabne in zaporne plasti iz bitumenskega betona, betona, tlakovanja ali zmesi zrn drobljenca v debelini do 15 cm, vključno z spodnjo nevezano plastjo. (NAVEZAVE NA OBSTOJEČE ZUNANJE UREDITVE)</t>
  </si>
  <si>
    <t>34104 - Dobava in vgraditev predfabriciranega dvignjenega robnika iz cementnega betona  s prerezom 15/25 cm</t>
  </si>
  <si>
    <t>34305 - Dobava in vgraditev predfabriciranega pogreznjenega robnika iz cementnega betona  s prerezom 15/25 cm</t>
  </si>
  <si>
    <t>51204 - Izdelava vzdolžne in prečne drenaže, globoke do 1,0 m, na podložni plasti iz cementnega betona, debeline 10 cm, z gibljivimi plastičnimi cevmi premera 15 cm</t>
  </si>
  <si>
    <t>52808 - Izgradnja kanalov iz PVC cevi profila DN 160 mm SN8 za priklop cestnih požiralnikov, skupaj z vsemi potrebnimi fazonskimi kosi. Vezna kanalizacija se obbetonira s pustim betonom C16/20.</t>
  </si>
  <si>
    <t>54103 - Izdelava jaška iz cementnega betona, krožnega prereza s premerom 50 cm, globokega 1,5 do 2,0 m</t>
  </si>
  <si>
    <t>62103 - Izdelava tankoslojne vzdolžne označbe bele barve, skladno s standardom SIST EN 1436+A1, strojno, širina črte 15 cm</t>
  </si>
  <si>
    <t xml:space="preserve">62204 - Izdelava tankoslojne prečne in ostalih označb na vozišču z enokomponentno belo barvo, skladno s standardom SIST EN 1436+A1, površina označbe od 1,1 do 1,5 m2 (ZEBRA)
</t>
  </si>
  <si>
    <t>1101 - Zakoličenje osi kanalizacije, z zavarovanjem osi in oznako revizijskih jaškov in vsa druga geodetska dela v času gradnje, ki so potrebna za nemoteno izvajanje del (smeri, višine, vmesne, začasne in končne zakoličbe…)</t>
  </si>
  <si>
    <t>1102 - Postavitev gradbenih profilov na vzpostavljeno os trase cevovoda, ter določitev nivoja za merjenje globine izkopa in polaganje cevovoda.</t>
  </si>
  <si>
    <t>1201 - Priprava gradbišča, odstranitev eventuelnih ovir in utrditev delovnega platoja. Po končanih delih se gradbišče pospravi in vzpostavi v prvotno stanje.</t>
  </si>
  <si>
    <t>1202 - Vzdrževanje vseh prekopanih javnih površin v času od rušitve cestišča do vzpostavitve v prvotno stanje, ki zajema polivanje-protiprašna zaščito, dosip udarnih jam, izdelava nasipov za dostope do objektov, utrjevanje in planiranje vključno z dobavo materiala in delom.</t>
  </si>
  <si>
    <t>1301 - Izvedba projektantskega nadzora.</t>
  </si>
  <si>
    <t>1303 - Izvedba geomehanskega nadzora, prevzem gradbene jame in temeljnih tal.</t>
  </si>
  <si>
    <t>2109 - Strojni izkop jarka, skladno z določili geomehanskega poročila, globine 0-4m, v terenu III. kat. z nakladanjem na kamion in odvozom na začasno gradbeno deponijo do 2km, s stroškom začasne deponije.</t>
  </si>
  <si>
    <t>2110 - Strojni izkop jarka, skladno z določili geomehanskega poročila, globine 0-4m, v terenu III. kat. z nakladanjem na kamion in odvozom na trajno gradbeno deponijo, vključno s stroški deponije.</t>
  </si>
  <si>
    <t>2128 - Ročni izkop jarka globine 0 - 4 m, z nakladanjem na kamion in odvozom na trajno gradbeno deponijo do 2 km, vključno s stroški deponije.</t>
  </si>
  <si>
    <t>2202 - Ročno planiranje dna jarka s točnostjo +/- 3 cm po projektiranem padcu.</t>
  </si>
  <si>
    <t>2203 - Dobava in vgraditev peščenega materiala granulacije 8 do 16 mm za peščeno ležišče cevi (POSTELJICA) s sprotno višinsko kontrolo do predpisane kote dna cevi (10cm + D/10) z komprimacijo do stopnje 97% SPP (standardni Proctorjev preizkus), vključno z nabavo in transportom materiala.</t>
  </si>
  <si>
    <t>2204 - Dobava in vgraditev peščenega materiala granulacije 8 do 16 mm s komprimacijo, v coni cevovoda v debelini 30 cm nad temenom, s komprimacijo v plasteh po 20 cm, zbitost 95% po proctorju, vključno z nabavo in transportom materiala.</t>
  </si>
  <si>
    <t>2207 - Nabava, dobava in vgraditev geotekstila za ločilno plast in ovijanje obsipa cevi, natezna trdnost 14 do 16 kN/m2, gostote minimalno 300 g/m2. V ceni so zajeti preklopi in ves potreben pritrdilni material.</t>
  </si>
  <si>
    <t>4103 - Nabava, dobava in montaža kanalizacijskih cevi DN 300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</si>
  <si>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5102 - Nabava, dobava in montaža revizijskih jaškov iz armiranega poliestra  po SIST EN 14 364: 2013, komplet z izdelano muldo. Premer jaška 1000mm, globina 1 - 2 m. Minimalna debelina sten revizijskega jaška je 8mm. V ceni je vključena tudi izdelava AB temeljne plošče jaška debeline 20cm, iz betona C25/30.</t>
  </si>
  <si>
    <t>5103 - Nabava, dobava in montaža revizijskih jaškov iz armiranega poliestra  po SIST EN 14 364: 2013, komplet z izdelano muldo. Premer jaška 1000mm, globina 2 - 3 m. Minimalna debelina sten revizijskega jaška je 8mm. V ceni je vključena tudi izdelava AB temeljne plošče jaška debeline 20cm, iz betona C25/30.</t>
  </si>
  <si>
    <t>5606 - Dobava in vgradnja LTŽ pokrova fi 600mm, skladno s SIST EN 124-1:2015 nosilnosti D 400 kN. Pokrov izveden na zaklep z odprtinami za zračenje. Tip Norinco, PAM ali enakovredno. Skupaj z razbremenilno AB ploščo za montažo na cev DN 1200 mm, ter vsemi potrebnimi deli in materiali. Vključno z AB vencem za vgradnjo LTŽ pokrova ter  dobavo  in vgrajevanjem betona C16/20 in vso potrebno armaturo za betoniranje pete revizijskih jaškov.</t>
  </si>
  <si>
    <t>6101 - Pregled in čiščenje kanala pred izvedbo preizkusa tesnosti.</t>
  </si>
  <si>
    <t>6102 - Preizkus tesnosti kanala po standardu SIST EN 1610 ali DIN 4033 - gravitacijski kanal. Vključno z vsemi dodatnimi in zaščitnimi deli.</t>
  </si>
  <si>
    <t>FEKALNA KANALIZACIJA</t>
  </si>
  <si>
    <t>1208 - Trasiranje in označevanje trase obstoječega vodovoda, ki se nahaja v bližini predvidene infrastrukture. V ceni je vključena postavitev vidnih znakov na terenu in predaja zapisnika meritev. Obračun po dejanskih stroških + 3% man. Str.</t>
  </si>
  <si>
    <t>1209 - Trasiranje in označevanje trase obstoječega fekalnega voda, ki se nahaja v bližini predvidene infrastrukture. V ceni je vključena postavitev vidnih znakov na terenu in predaja zapisnika meritev. Obračun po dejanskih stroških + 3% man. Str.</t>
  </si>
  <si>
    <t>1302 - Nadzor pristojnih služb ostalih komunalnih vodov na območju.</t>
  </si>
  <si>
    <t>2122 - Ročni izkop jarka globine 2 - 4 m, z nakladanjem na kamion in odvozom na začasno gradbeno deponijo do 2 km, s stroškom začasne deponije.</t>
  </si>
  <si>
    <t>2201 - Mehanska utrditev planuma naravnih temeljnih tal do predpisane nosilnosti, skladno z navodili geomehanskega poročila.</t>
  </si>
  <si>
    <t>4102 - Nabava, dobava in montaža kanalizacijskih cevi DN 250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</si>
  <si>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5603 - Dobava in vgradnja LTŽ pokrova fi 600mm, skladno s SIST EN 124-1:2015 nosilnosti D 400 kN. Pokrov izveden na zaklep z odprtinami za zračenje.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</si>
  <si>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6105 - Pregled in snemanje s TV kamero vseh gravitacijskih kanalizacijskih cevi,  jaškov in vseh cevnih odsekov. Snemanje kanala po standardu SIST EN 13508-2:2003 in skladno z nemškimi smernicami ATV-M 143-2.</t>
  </si>
  <si>
    <t>6211 - Zaščita obstoječih komunalnih vodov z obešanjem ali podpiranjem z vsemi deli in materiali. Vse v  skladu z navodili upravljavcev komunalnih vodov.</t>
  </si>
  <si>
    <t>3.1.4</t>
  </si>
  <si>
    <t>3.1.5</t>
  </si>
  <si>
    <t>3.1.6</t>
  </si>
  <si>
    <t>3.1.7</t>
  </si>
  <si>
    <t>3.1.8</t>
  </si>
  <si>
    <t>3.1.9</t>
  </si>
  <si>
    <t>3.1.10</t>
  </si>
  <si>
    <t>3.1.11</t>
  </si>
  <si>
    <t>3.1.12</t>
  </si>
  <si>
    <t>3.1.13</t>
  </si>
  <si>
    <t>3.1.14</t>
  </si>
  <si>
    <t>3.1.15</t>
  </si>
  <si>
    <t>3.1.16</t>
  </si>
  <si>
    <t>3.1.17</t>
  </si>
  <si>
    <t>3.1.18</t>
  </si>
  <si>
    <t>3.1.19</t>
  </si>
  <si>
    <t>3.1.20</t>
  </si>
  <si>
    <t>3.1.22</t>
  </si>
  <si>
    <t>3.1.23</t>
  </si>
  <si>
    <t>3.1.24</t>
  </si>
  <si>
    <t>3.1.25</t>
  </si>
  <si>
    <t>3.1.26</t>
  </si>
  <si>
    <t>3.1.27</t>
  </si>
  <si>
    <t>PZI</t>
  </si>
  <si>
    <t>Novogradnja</t>
  </si>
  <si>
    <t>1.3.2</t>
  </si>
  <si>
    <t>Tuje storitve</t>
  </si>
  <si>
    <t>81103 - Projektantski nadzor</t>
  </si>
  <si>
    <t>81109 - Izdelava PID projektne dokumentacije (v šestih (6) izvodih in en (1) izvod v elektronski verziji - Acad, DWG), komplet z geodetskim posnetkom in certifikatom.</t>
  </si>
  <si>
    <t>Priključek LIDL na Zaloški cesti</t>
  </si>
  <si>
    <t>1.</t>
  </si>
  <si>
    <t>1.1.</t>
  </si>
  <si>
    <t>1.1.2</t>
  </si>
  <si>
    <t>ČIŠČENJE TERENA</t>
  </si>
  <si>
    <t>12217 - Odstranitev prometnega znaka s stranico/premerom 600 mm</t>
  </si>
  <si>
    <t>12308 - Porušitev in odstranitev asfaltne plasti v debelini 6 do 10 cm vključno z nakladanjem na prevozno sredstvo, odvozom na stalno gradbeno depoinijo in plačilom deponijske takse.</t>
  </si>
  <si>
    <t>12327 - Rezanje asfaltne plasti s talno diamantno žago, debele 6 do 10 cm</t>
  </si>
  <si>
    <t>1.2.5</t>
  </si>
  <si>
    <t>12335 - Porušitev in čiščenje robnika iz cementnega betona vključno z nakladanjem na prevozno sredstvo, odvozom na stalno gradbeno depoinijo in plačilom deponijske takse.</t>
  </si>
  <si>
    <t>1.2.6</t>
  </si>
  <si>
    <t>1.2.7</t>
  </si>
  <si>
    <t>1.2.8</t>
  </si>
  <si>
    <t>12232 - Prestavitev obstoječega prometnega znaka s stranico/premerom 600 mm, kompletno z rušenjem obstoječega temelja, odvozom ruševin na stalno deponijo in plačilom deponijske takse ter betoniranje novega temelja.</t>
  </si>
  <si>
    <t>12412 - Porušitev in odstranitev jaška z notranjo stranico/premerom do 60 cm</t>
  </si>
  <si>
    <t>12440 - Porušitev in odstranitev  pokrova iz duktilne litine , z nosilnostjo do 400 kN, s prerezom do 600/600mm ali premerom 600mm</t>
  </si>
  <si>
    <t>2.</t>
  </si>
  <si>
    <t>2.2</t>
  </si>
  <si>
    <t>2.3</t>
  </si>
  <si>
    <t>21204 - Izkop vezljive zemljine/zrnate kamnine – 3. kategorije za temelje, kanalske rove, prepuste, jaške in drenaže, širine do 1,0 m in globine do 1,0 m – strojno, planiranje dna ročno</t>
  </si>
  <si>
    <t>26304 - Odlaganje odpadnega asfalta na komunalno deponijo vključno s plačilom deponijske takse.</t>
  </si>
  <si>
    <t>2.2.1</t>
  </si>
  <si>
    <t>2.2.2</t>
  </si>
  <si>
    <t>2.2.3</t>
  </si>
  <si>
    <t>2.3.1</t>
  </si>
  <si>
    <t>24101 - Vgraditev nasipa iz vezljive zemljine – 3. kategorije</t>
  </si>
  <si>
    <t>2.3.2</t>
  </si>
  <si>
    <t>25104 - Humuziranje brežine brez valjanja, v debelini nad 15 cm - strojno</t>
  </si>
  <si>
    <t>2.3.3</t>
  </si>
  <si>
    <t>2.3.4</t>
  </si>
  <si>
    <t>2.3.5</t>
  </si>
  <si>
    <t>3.</t>
  </si>
  <si>
    <t>3.2</t>
  </si>
  <si>
    <t>3.2.1</t>
  </si>
  <si>
    <t>3.2.2</t>
  </si>
  <si>
    <t>3.2.3</t>
  </si>
  <si>
    <t>3.2.4</t>
  </si>
  <si>
    <t>3.2.5</t>
  </si>
  <si>
    <t>3.2.6</t>
  </si>
  <si>
    <t>32407 - Čiščenje utrjene/odrezkane površine/podlage pred pobrizgom z bitumenskim vezivom</t>
  </si>
  <si>
    <t>3.2.7</t>
  </si>
  <si>
    <t>32408 - Pobrizg s polimerno bitumensko emulzijo 0,31 do 0,50 kg/m2</t>
  </si>
  <si>
    <t>3.2.8</t>
  </si>
  <si>
    <t>3.2.9</t>
  </si>
  <si>
    <t>3.2.10</t>
  </si>
  <si>
    <t>3.3</t>
  </si>
  <si>
    <t>3.3.1</t>
  </si>
  <si>
    <t>3.3.2</t>
  </si>
  <si>
    <t>3.3.3</t>
  </si>
  <si>
    <t>3.3.4</t>
  </si>
  <si>
    <t>3.3.5</t>
  </si>
  <si>
    <t>34702 - Dobava in vgraditev dvignjenega vtočnega robnika s prerezom 15/25 cm iz cementnega betona</t>
  </si>
  <si>
    <t>3.3.6</t>
  </si>
  <si>
    <t>35101 - Izdelava bankine iz gramoza ali naravno zdrobljenega kamnitega materiala, široke do 0,50 m</t>
  </si>
  <si>
    <t>4.</t>
  </si>
  <si>
    <t>4.1</t>
  </si>
  <si>
    <t>DRENAŽE</t>
  </si>
  <si>
    <t>4.1.1</t>
  </si>
  <si>
    <t>4.2</t>
  </si>
  <si>
    <t>JAŠKI</t>
  </si>
  <si>
    <t>4.2.1</t>
  </si>
  <si>
    <t>4.2.2</t>
  </si>
  <si>
    <t>53414 - Višinsko prilagajanje jaškov obstoječe komunalne infrastrukture</t>
  </si>
  <si>
    <t>4.2.3</t>
  </si>
  <si>
    <t>4.2.4</t>
  </si>
  <si>
    <t>58108 - Dobava in vgraditev rešetke iz duktilne litine z nosilnostjo 250 kN, s prerezom           500/500 mm</t>
  </si>
  <si>
    <t>4.2.5</t>
  </si>
  <si>
    <t>58201 - Dobava in vgraditev pokrova iz duktilne litine z nosilnostjo 125 kN, krožnega prereza s premerom 600 mm</t>
  </si>
  <si>
    <t>4.2.6</t>
  </si>
  <si>
    <t>5.</t>
  </si>
  <si>
    <t>5.1</t>
  </si>
  <si>
    <t>Pokončna oprema cest</t>
  </si>
  <si>
    <t>5.1.1</t>
  </si>
  <si>
    <t>5.1.2</t>
  </si>
  <si>
    <t>5.1.3</t>
  </si>
  <si>
    <t>5.2</t>
  </si>
  <si>
    <t>Označbe na vozišču</t>
  </si>
  <si>
    <t>5.2.1</t>
  </si>
  <si>
    <t>62101 - Izdelava tankoslojne vzdolžne označbe bele barve, skladno s standardom SIST EN 1436+A1, strojno, širina črte 10 cm</t>
  </si>
  <si>
    <t>5.2.2</t>
  </si>
  <si>
    <t>5.2.3</t>
  </si>
  <si>
    <t>62107 - Izdelava tankoslojne vzdolžne označbe bele barve, skladno s standardom SIST EN 1436+A1, strojno, širina črte 50 cm</t>
  </si>
  <si>
    <t>5.2.4</t>
  </si>
  <si>
    <t>5.2.5</t>
  </si>
  <si>
    <t>5.2.6</t>
  </si>
  <si>
    <t>62313 - Izdelava tankoslojne prečne in ostalih označb na vozišču z enokomponentno belo barvo, vključno 250 g/m2 posipa z drobci / kroglicami stekla, strojno, debelina plasti suhe snovi 250 µm, površina označbe do 0,5 m2 ( 5232 )</t>
  </si>
  <si>
    <t>5.2.7</t>
  </si>
  <si>
    <t>5.2.8</t>
  </si>
  <si>
    <t>62315 - Izdelava tankoslojne vzdolžne označbe rdečerjave barve (barvna lestvica RAL 3011 ali 3001), skladno s standardom SIST EN 1436+A1, strojno, širina črte 20 cm</t>
  </si>
  <si>
    <t>5.2.9</t>
  </si>
  <si>
    <t>62403 - Doplačilo za izdelavo prekinjenih vzdolžnih označb na vozišču, širina črte 15 cm</t>
  </si>
  <si>
    <t>5.2.10</t>
  </si>
  <si>
    <t>6.</t>
  </si>
  <si>
    <t>6.1</t>
  </si>
  <si>
    <t>6.1.1</t>
  </si>
  <si>
    <t>6.1.2</t>
  </si>
  <si>
    <t>PREISKUSI, NADZOR IN TEHNIČNA DOKUMENTACIJA</t>
  </si>
  <si>
    <t>26109 - Prevoz materiala na razdaljo nad 3000 do 5000 m</t>
  </si>
  <si>
    <t>25305 - Zaščita brežine s kamnito zložbo, izvedeno s cementnim betonom. V ceni je zajeta nabava kamnitega materiala, fugiranje stikov s cementnim betonom, ter vsa dodatna in zaščitna dela.</t>
  </si>
  <si>
    <t>24411 - Izdelava posteljice iz mešanih kamnitih zrn v debelini 30 cm (0/64)</t>
  </si>
  <si>
    <t>31402 - Izdelava nevezane nosilne plasti enakozrnatega drobljenca iz kamnine v debelini 21 do 30 cm (TD 0/32 deb. 25 cm na cestišču)</t>
  </si>
  <si>
    <t>31401 - Izdelava nevezane nosilne plasti enakozrnatega drobljenca iz kamnine v debelini do 20 cm (TD 0/32 deb. 20 cm na pločniku)</t>
  </si>
  <si>
    <t>31625 - Izdelava nosilne plasti bituminizirane zmesi AC 22 base B 50/70 A2 v debelini 8 cm</t>
  </si>
  <si>
    <t>32327 - Izdelava vezne asfaltne plasti iz zmesi AC 16 bin PmB 45/80-65, A2 v debelini 7 cm.</t>
  </si>
  <si>
    <t>32329 - Obrabno zaporna asfaltna plast SMA 11 surf PmB 45/80-65 A2 Z2 v debelini 4 cm.</t>
  </si>
  <si>
    <t>31510 - Izdelava nosilne plasti bituminizirane zmesi AC 16 base B 50/70 A4 v debelini 5 cm</t>
  </si>
  <si>
    <t>31905 - Izdelava zaščitne plasti hidroizolacije iz bituminizirane zmesi AC 8 surf B 50/70 A4 Z4 debelini 3 cm</t>
  </si>
  <si>
    <t xml:space="preserve">33110 - Izdelava obrabne plasti iz malih tlakovcev iz silikatne kamnine velikosti 10 cm/10 cm/10 cm, stiki zaliti s cementno malto </t>
  </si>
  <si>
    <t>25208 - Humuziranje zelenice z valjanjem, v debelini nad 15 cm - strojno</t>
  </si>
  <si>
    <t>2.3.6</t>
  </si>
  <si>
    <t>34802 - Izdelava obrobe (robnik) iz malih tlakovcev iz naravnega kamna velikosti 8 cm/8 cm /8 cm</t>
  </si>
  <si>
    <t>4.1.2</t>
  </si>
  <si>
    <t>61402 - Dobava in pritrditev okroglega prometnega znaka, podloga iz vroče cinkane jeklene pločevine, znak z odsevno folijo 1. vrste, premera 600 mm</t>
  </si>
  <si>
    <t>61510 - Dobava in pritrditev prometnega znaka, podloga iz vroče cinkane jeklene pločevine, znak z modro barvo-folijo 3 vrste, velikost od 0,21 do 0,40 m2</t>
  </si>
  <si>
    <t xml:space="preserve">62205 - Izdelava tankoslojne prečne in ostalih označb na vozišču z enokomponentno belo barvo, skladno s standardom SIST EN 1436+A1, površina označbe nad 1,5 m2 
</t>
  </si>
  <si>
    <t>62208 - Izdelava tankoslojne prečne in ostalih označb na vozišču z enokomponentno rumeno barvo, skladno s standardom SIST EN 1436+A1, površina označbe do 0,5 m2</t>
  </si>
  <si>
    <t xml:space="preserve">62304 - Izdelava tankoslojne prečne in ostalih označb rumene barve (barvna lestvica RAL 1023), skladno s standardom SISt EN 1436+A1, površina označbe nad 1,5 m2 </t>
  </si>
  <si>
    <t>5.2.11</t>
  </si>
  <si>
    <t>5.3</t>
  </si>
  <si>
    <t>Oprema za zavarovanje</t>
  </si>
  <si>
    <t>5.3.1</t>
  </si>
  <si>
    <t>5.3.2</t>
  </si>
  <si>
    <t>Dobava in postavitev kovinske cevne ograje z vertikalnimi polnili višine 1,20 m po detajlu.</t>
  </si>
  <si>
    <t>5.3.3</t>
  </si>
  <si>
    <t>Dobava in montaža avtobustne dimenzij cca 2,80 m x 1,80 m (kot npr. avtobusna postaja tipa ANV z 2 moduloma).</t>
  </si>
  <si>
    <t>6.1.3</t>
  </si>
  <si>
    <t>1.6</t>
  </si>
  <si>
    <t>Kanal MK1</t>
  </si>
  <si>
    <t>2109 - Strojni izkop jarka, skladno z določili geomehanskega poročila, globine 0-4m, v terenu III. kat. z nakladanjem na kamion in odvozom na začasno gradbeno deponijo do 4km, s stroškom začasne deponije.</t>
  </si>
  <si>
    <t>5217 - Nabava, dobava in montaža revizijskih kaskadnih jaškov iz cementnega betona  po SIST EN 1916: 2003, komplet z izdelano muldo. Premer jaška 1000mm, globina 2 - 3 m. V ceni je vključena tudi izdelava AB temeljne plošče jaška debeline 20cm, iz betona C25/30.</t>
  </si>
  <si>
    <t>5513 - Nabava, dobava in montaža perforirane cevi iz cementnega betona  po SIST EN 1916: 2003 za ponikovalnico. Premer jaška 1200mm, globina 5 - 6 m. V ceni je vključen ves filterski in ločilni material sklando z načrtom za izvedbo ter vsa dodatni in zaključna dela.</t>
  </si>
  <si>
    <t>6202 - Izvedba križanja z obstoječim podzemnim vodom javne razsvetljave</t>
  </si>
  <si>
    <t>6203 - Izvedba križanja z obstoječim podzemnim telekomunikacijskim vodom</t>
  </si>
  <si>
    <t>6204 - Izvedba križanja z obstoječim podzemnim elektroenergetskim vodom</t>
  </si>
  <si>
    <t>Kanal MK1.1</t>
  </si>
  <si>
    <t>Kanal MK 1.1</t>
  </si>
  <si>
    <t>2.2.4</t>
  </si>
  <si>
    <t>2.2.5</t>
  </si>
  <si>
    <t>2.2.6</t>
  </si>
  <si>
    <t>2.2.7</t>
  </si>
  <si>
    <t>2.2.8</t>
  </si>
  <si>
    <t>2.2.9</t>
  </si>
  <si>
    <t>2.2.10</t>
  </si>
  <si>
    <t>2.2.11</t>
  </si>
  <si>
    <t>2.2.12</t>
  </si>
  <si>
    <t>2.2.13</t>
  </si>
  <si>
    <t>2.2.14</t>
  </si>
  <si>
    <t>2.2.15</t>
  </si>
  <si>
    <t>2.2.16</t>
  </si>
  <si>
    <t>2.2.17</t>
  </si>
  <si>
    <t>2.2.18</t>
  </si>
  <si>
    <t>2.2.19</t>
  </si>
  <si>
    <t>2.2.20</t>
  </si>
  <si>
    <t>2.2.21</t>
  </si>
  <si>
    <t>2.2.22</t>
  </si>
  <si>
    <t>Kanal MK2</t>
  </si>
  <si>
    <t>2.3.7</t>
  </si>
  <si>
    <t>2.3.8</t>
  </si>
  <si>
    <t>2.3.9</t>
  </si>
  <si>
    <t>2.3.10</t>
  </si>
  <si>
    <t>2.3.11</t>
  </si>
  <si>
    <t>2.3.12</t>
  </si>
  <si>
    <t>2.3.13</t>
  </si>
  <si>
    <t>2.3.14</t>
  </si>
  <si>
    <t>2.3.15</t>
  </si>
  <si>
    <t>2.3.16</t>
  </si>
  <si>
    <t>2.3.17</t>
  </si>
  <si>
    <t>2.3.18</t>
  </si>
  <si>
    <t>2.3.19</t>
  </si>
  <si>
    <t>2.3.20</t>
  </si>
  <si>
    <t>kanal MK1</t>
  </si>
  <si>
    <t>kanal MK1.1</t>
  </si>
  <si>
    <t>kanal MK2</t>
  </si>
  <si>
    <t>Kanal FK K1</t>
  </si>
  <si>
    <t>kanal FK K1</t>
  </si>
  <si>
    <t>LIDL ZALOG</t>
  </si>
  <si>
    <t>z.št.</t>
  </si>
  <si>
    <t>Normativ</t>
  </si>
  <si>
    <t>Opis postavke</t>
  </si>
  <si>
    <t>Cena na enoto</t>
  </si>
  <si>
    <t>Znesek</t>
  </si>
  <si>
    <t>DDV</t>
  </si>
  <si>
    <t>Znesek z DDV</t>
  </si>
  <si>
    <t>A. RUŠITVENA DELA</t>
  </si>
  <si>
    <t xml:space="preserve">Demontaža obstoječe svetilke iz kandelabra do višine h=10m. Odvoz in sramba svetilke v primerno skladišče upravljalca cestne raszvetljave. </t>
  </si>
  <si>
    <t xml:space="preserve">Demontaža obstoječega kandelabra do višine h=10 m ter odvoz naprimerno depnijo s plačilom takse. </t>
  </si>
  <si>
    <t>Rušenje armirano betosnkega temelja kandelabra, odvoz materiala na primerno deponijo s plačilom takse.</t>
  </si>
  <si>
    <t>Rušenje armirano betosnkega kabelskega jaška, odvoz materiala na primerno deponijo s plačilom takse.</t>
  </si>
  <si>
    <t>Dobava in vgradnja primernega tamponskega materiala za zasip gradbene jame porušenega temlja kandelabra.</t>
  </si>
  <si>
    <t>Dobava in vgradnja primernega tamponskega materiala za zasip gradbene jame porušenega kabelskega jaška</t>
  </si>
  <si>
    <t xml:space="preserve">Izvlek obstoječih kablov ceste razsvetljave na predmetnem območju. Ocenjeno na 250 m. Odvoz na primerno deponijo. </t>
  </si>
  <si>
    <t>SKUPAJ A</t>
  </si>
  <si>
    <t>EUR</t>
  </si>
  <si>
    <t>B. ZEMELJSKA DELA</t>
  </si>
  <si>
    <t>Trasiranje nove trase kabelske kanalizacije z uporabo obstoječih načrtov</t>
  </si>
  <si>
    <t>Geodetska zakoličba kabelske trase</t>
  </si>
  <si>
    <t>Stroški zakoličbe ostalih podzemnih, komunalnih vodov - vodovod, plinovod …(Obvezno predvideti 1.000,00 EUR) obračun po dejanskih stroških</t>
  </si>
  <si>
    <t>Nepovozno</t>
  </si>
  <si>
    <r>
      <t>Dobava materiala in izdelava cevne kabelske kanalizacije preseka</t>
    </r>
    <r>
      <rPr>
        <b/>
        <sz val="10"/>
        <rFont val="Arial"/>
        <family val="2"/>
        <charset val="238"/>
      </rPr>
      <t xml:space="preserve"> 1x iz PVC trde ali mehke cevi 110mm</t>
    </r>
    <r>
      <rPr>
        <sz val="10"/>
        <rFont val="Arial"/>
        <family val="2"/>
        <charset val="238"/>
      </rPr>
      <t xml:space="preserve">, dobava in polaganje PVC opozorilnega traku, izkop v zem. III. - IV. Ktg.,  v manj obremenjeni povozni  površini, </t>
    </r>
    <r>
      <rPr>
        <b/>
        <sz val="10"/>
        <rFont val="Arial"/>
        <family val="2"/>
        <charset val="238"/>
      </rPr>
      <t>presek KK tip C</t>
    </r>
    <r>
      <rPr>
        <sz val="10"/>
        <rFont val="Arial"/>
        <family val="2"/>
        <charset val="238"/>
      </rPr>
      <t xml:space="preserve">, širina kanala 0,31m, globina kanala 1,01m, zaščita cevi z peskom, zasip kanala z tamponom, nakladanje viška materiala in odvoz na stalno deponijo je obračunan ločeno, čiščenje trase. </t>
    </r>
  </si>
  <si>
    <t>količina za 1 kos</t>
  </si>
  <si>
    <t>Dobava materiala in izdelava cevne
kabelske kanalizacije preseka 3x iz
PVC trde ali mehke cevi 110mm,
dobava in polaganje PVC
opozorilnega traku, izkop v zem. III.
- IV. Ktg., v manj obremenjeni
povozni površini, presek KK tip
C, širina kanala 0,59 m, globina
kanala 1,01m, zaščita cevi z
peskom, zasip kanala z tamponom,
nakladanje viška materiala in odvoz
na stalno deponijo je obračunan
ločeno, čiščenje trase</t>
  </si>
  <si>
    <t>Dobava materiala in izdelava cevne
kabelske kanalizacije preseka 3x iz
PVC trde ali mehke cevi 110mm,
dobava in polaganje PVC
opozorilnega traku, izkop v zem. III.
- IV. Ktg., v bolj obremenjeni
povozni površini, presek KK tip D,
širina kanala 0,62 m, globina
kanala 1,01m, zaščita cevi z
betonom, zasip kanala z betonom in tamponom,
nakladanje viška materiala in odvoz
na stalno deponijo je obračunan
ločeno, čiščenje trase</t>
  </si>
  <si>
    <r>
      <t xml:space="preserve">Dobava materiala in izdelava kabelskega jaška </t>
    </r>
    <r>
      <rPr>
        <b/>
        <sz val="10"/>
        <rFont val="Arial"/>
        <family val="2"/>
        <charset val="238"/>
      </rPr>
      <t>BCØ60cm</t>
    </r>
    <r>
      <rPr>
        <sz val="10"/>
        <rFont val="Arial"/>
        <family val="2"/>
        <charset val="238"/>
      </rPr>
      <t xml:space="preserve">, izkop v zem. III. - IV. ktg., v </t>
    </r>
    <r>
      <rPr>
        <b/>
        <sz val="10"/>
        <rFont val="Arial"/>
        <family val="2"/>
        <charset val="238"/>
      </rPr>
      <t>nepovozni površini,</t>
    </r>
    <r>
      <rPr>
        <sz val="10"/>
        <rFont val="Arial"/>
        <family val="2"/>
        <charset val="238"/>
      </rPr>
      <t xml:space="preserve"> pokrov LTŽ 60/60cm, pokrov nosilnost 125 kN v skladu z grafično prilogo in specifikacijo materiala, nakladanje viška materiala in odvoz na stalno deponijo, čiščenje terena</t>
    </r>
  </si>
  <si>
    <r>
      <t xml:space="preserve">Dobava materiala in izdelava kabelskega jaška </t>
    </r>
    <r>
      <rPr>
        <b/>
        <sz val="10"/>
        <rFont val="Arial"/>
        <family val="2"/>
        <charset val="238"/>
      </rPr>
      <t>BCØ100cm</t>
    </r>
    <r>
      <rPr>
        <sz val="10"/>
        <rFont val="Arial"/>
        <family val="2"/>
        <charset val="238"/>
      </rPr>
      <t xml:space="preserve">, izkop v zem. III. - IV. ktg., v </t>
    </r>
    <r>
      <rPr>
        <b/>
        <sz val="10"/>
        <rFont val="Arial"/>
        <family val="2"/>
        <charset val="238"/>
      </rPr>
      <t>povozni površini,</t>
    </r>
    <r>
      <rPr>
        <sz val="10"/>
        <rFont val="Arial"/>
        <family val="2"/>
        <charset val="238"/>
      </rPr>
      <t xml:space="preserve"> pokrov LTŽ 60/60cm, pokrov nosilnost 250 kN skladu z grafično prilogo in specifikacijo materiala, nakladanje viška materiala in odvoz na stalno deponijo, čiščenje terena</t>
    </r>
  </si>
  <si>
    <t>Dobava in polaganje INOX ozemljitvenega valjanca 30×3,5mm, komplet z vsemi potrebnimi čepnimi podporami, sponkami, vijačenjem na pokrove jaškov, varjenjem na armaturo in povezavami z vodniki P/F 35mm2, komplet za kabelski jašek</t>
  </si>
  <si>
    <t>Izdelava 1-cevnega uvoda (1x110mm) v  steno KJ z obdelavo odprtine.</t>
  </si>
  <si>
    <t>Izdelava 3-cevnega uvoda (3×110mm) v  steno KJ z obdelavo odprtine.</t>
  </si>
  <si>
    <t xml:space="preserve">Izdelava zatesnitev kabelskih cevi (samo za cestno razsvetljavo) v jaških z stekleno volno in zaključni sloj z lepilom za ploščice        </t>
  </si>
  <si>
    <t>Dobava in postavitev ravnnega tipskega droga iz armiranega poliestra črne ali grafitne barve skupne višine 11,6 m (1,6 m v temelju, 10 m nad nivojem terena, priključna sponka (1×varovalka, 5kontaktov, 3×varovanje, vezava s kabel čevlji)</t>
  </si>
  <si>
    <t>Dobava materiala, Izdelava opaža in izdelava temelja, beton C25/30, XC4/XD3/XF4, za kandelaber iz armiranega poliestra h=11,6 m   h=10m nad nivojem terena,  za cono 1, projektiran hitrost vetra 20 m/s, odvoz odvečnega materiala na trajno deponijo, plačilo takse</t>
  </si>
  <si>
    <t>Dobava in izvedba križnih spojev INOX valjanca, triploščna križna sponka  INOX 58×58mm</t>
  </si>
  <si>
    <t xml:space="preserve">Izvedba ozemljitev prometnega znaka in kovinske ograje v neposredni bližini kandelabra na INOX ozemljitveni valjanec skladno s prilogo. </t>
  </si>
  <si>
    <t>Priprava in zavarovanje gradbišča - predvideno</t>
  </si>
  <si>
    <t>Nepredvidena dela s strani nadzornega organa se obračunajo po dejanskih stroških - predvideno</t>
  </si>
  <si>
    <t>Čiščenje gradbišča in vzpostavitev gradbišča in okolice v prvotno stanje - predvideno</t>
  </si>
  <si>
    <t xml:space="preserve">SKUPAJ B </t>
  </si>
  <si>
    <t>C. ELEKTOMONTAŽNA DELA - CR</t>
  </si>
  <si>
    <t>Uporaba avtodvigala s košaro</t>
  </si>
  <si>
    <t>Dobava in uvlačenje kabla NYY-J 5×16 mm². Pri dolžini kabla je upoštevana še 5 % rezerva.</t>
  </si>
  <si>
    <t>Dobava in priključitev kabla FG16OR16 5x 1,5 mm² ( povezava med kandelaberskimi sponkabi in svetilko na kandelabru) vse žile se zaključi v svetilki L1,N,PE, DA,DA.</t>
  </si>
  <si>
    <t>Dobava in montaža kabelskega
zaključka nazivne napetosti 1 kV za
kabel NYY-J 5×16 mm².</t>
  </si>
  <si>
    <t>Dobava in montaža kabelskih tulcev
za kabel NYY-J 5×16 mm².</t>
  </si>
  <si>
    <t>Priključitev novega kabla cestne razsvetljave na obstojč kandelaber izven območja gradnje.</t>
  </si>
  <si>
    <t>Dobava in priključitev kabla H07V-K 1×16 mm2 med križno sponko in priključnimi sponkami v kandelabru</t>
  </si>
  <si>
    <t xml:space="preserve">Dobava in montaža kabelske spojke za spajanje obstoječega in novega kabla NYY-J 5×16 mm2: kot na primer: Tyco Raychem PLOJ -01/5X10-35. Predvideno za rezervo v kolikor naletimo na neznan obstoječ CR kabel. </t>
  </si>
  <si>
    <t>SKUPAJ C</t>
  </si>
  <si>
    <t>D. SVETLOBNA OPREMA</t>
  </si>
  <si>
    <t>Dobava in montaža cestno tehnične LED svetilke kot na primer Tungsram SMBt, SMBT/3/F/D/95/30, 93 W, 10922,1 lm, barvni videz &gt;70. Krmilje svetilk mora biti skladen za uporabo nadzorno krmilnega modula (NKM) - DALI protokol. TIP B.</t>
  </si>
  <si>
    <t>Dobava in montaža cestno tehnične LED svetilke kot na primer Tungsram SMBt, SMBT/3/F/D/65/30, 63 W, 7891,55 lm, barvni videz &gt;70. Krmilje svetilk mora biti skladen za uporabo nadzorno krmilnega modula (NKM) - DALI protokol. TIP A.</t>
  </si>
  <si>
    <t xml:space="preserve">Dobava in montaža nadzorno krmilnega modula NKM. Funkcije NMK: Posredovanje ID svetilke, vklop svetilke, izklop svetilke, brezstopenjsko krmilje redukcije( opcijsko več stopenj), status svetilke ( vklopljena/izklopljena/redukcija), kontrola delovanja svetilke, kontrola lastnega delavanja modula, prenos signalov po močnostnih kablih. DALI protokol. </t>
  </si>
  <si>
    <t>SKUPAJ D</t>
  </si>
  <si>
    <t>E. OSTALI STROŠKI</t>
  </si>
  <si>
    <t>Meritve svetlobnotehničnih parametrov z izdelavo poročila (Cesta, kržišče, avtobusno postajališče, hodnik za pešce)</t>
  </si>
  <si>
    <t>Meritve električnih lastnosti z izdelavo poročila</t>
  </si>
  <si>
    <t>Geodetski posnetki izvršenih tras in lokacij novih drogov z izdelavo elaborata za vris v kataster komunalnih vodov</t>
  </si>
  <si>
    <t xml:space="preserve">Izvedba strojnega/ročnega sondažnega izkopi za preverbo točne lokacije trase CR kabelske kanalizacije, širine1,0 m, dolžine 3 m in globine 0,8m </t>
  </si>
  <si>
    <t>Stroški za dodatni ročni izkop jarka v zemljišču III-IV. pri križanju z obstoječimi / predvidenimi komunalnimi vodi, izvedba križanja po pogojih upravljavcev. (Ocenjeno).</t>
  </si>
  <si>
    <t>Projektantski nadzor, obracun proj nadzora se bo izvedel po dejansko izvedenih urah</t>
  </si>
  <si>
    <t>Izdelava PID in NOV dokumenacije</t>
  </si>
  <si>
    <t>Priprava podatkov za vpis v BCP- banko cestnih podatkov«.</t>
  </si>
  <si>
    <t>Ureditev začasne razsvetljave gradbišče.</t>
  </si>
  <si>
    <t>Izdelava nalepk odpornih na UV žarke (oznake kandelabrov, omarice prižigališča)</t>
  </si>
  <si>
    <t>SKUPAJ E</t>
  </si>
  <si>
    <t xml:space="preserve">REKAPITULACIJA STROŠKOV, 
</t>
  </si>
  <si>
    <t>SKUPAJ A+B+C+D+E (brez DDV)</t>
  </si>
  <si>
    <t>TK OMREŽJE TELEKOM SLOVENIJE</t>
  </si>
  <si>
    <t>A. GRADBENA DELA</t>
  </si>
  <si>
    <t>Z.št.</t>
  </si>
  <si>
    <t>Trasiranje nove ali obstoječe trase zemeljskega kabla oz. kabelske kanalizacije z uporabo instrumenta, obstoječih načrtov in iskalca kablov</t>
  </si>
  <si>
    <t>km</t>
  </si>
  <si>
    <t>Stroški zakoličbe obstoječega TK voda s strani upravljavca</t>
  </si>
  <si>
    <t>Izvedba strojnega / ročnega sondažnega izkopa za preverbo točne lokacije trase TK vodov, širine1,00m, dolžine 3,00m in globine 0,80m, zasip jame z izkopanim materialom</t>
  </si>
  <si>
    <r>
      <t>Dobava materiala in izdelava cevne kabelske kanalizacije iz</t>
    </r>
    <r>
      <rPr>
        <b/>
        <sz val="8"/>
        <rFont val="Arial"/>
        <family val="2"/>
        <charset val="238"/>
      </rPr>
      <t xml:space="preserve"> 1x2 PVC 110 v nepovozni površini</t>
    </r>
    <r>
      <rPr>
        <sz val="8"/>
        <rFont val="Arial"/>
        <family val="2"/>
        <charset val="238"/>
      </rPr>
      <t xml:space="preserve">, izkop v zemljišču III-IV. ktg. na globini 0,71m, širina izkopa 0,45cm, polaganje PVC opozorilnega traku, zaščita cevi s peskom v sloju 10 cm okoli cevi, </t>
    </r>
    <r>
      <rPr>
        <b/>
        <sz val="8"/>
        <rFont val="Arial"/>
        <family val="2"/>
        <charset val="238"/>
      </rPr>
      <t>zasip kanala s tamponskim materialom</t>
    </r>
    <r>
      <rPr>
        <sz val="8"/>
        <rFont val="Arial"/>
        <family val="2"/>
        <charset val="238"/>
      </rPr>
      <t>, čiščenje trase, nakladanje in odvoz odvečnega materiala ter stroški začasne in končne deponije</t>
    </r>
  </si>
  <si>
    <r>
      <t>Dobava materiala in izdelava cevne kabelske kanalizacije iz</t>
    </r>
    <r>
      <rPr>
        <b/>
        <sz val="8"/>
        <rFont val="Arial"/>
        <family val="2"/>
        <charset val="238"/>
      </rPr>
      <t xml:space="preserve"> 1x2 PVC 110 v povozni površini</t>
    </r>
    <r>
      <rPr>
        <sz val="8"/>
        <rFont val="Arial"/>
        <family val="2"/>
        <charset val="238"/>
      </rPr>
      <t xml:space="preserve">, izkop v zemljišču III-IV. ktg. na globini 1,01m, širina izkopa 0,45cm, polaganje PVC opozorilnega traku, zaščita cevi s peskom v sloju 10 cm okoli cevi, </t>
    </r>
    <r>
      <rPr>
        <b/>
        <sz val="8"/>
        <rFont val="Arial"/>
        <family val="2"/>
        <charset val="238"/>
      </rPr>
      <t>zasip kanala s tamponskim materialom in betonom</t>
    </r>
    <r>
      <rPr>
        <sz val="8"/>
        <rFont val="Arial"/>
        <family val="2"/>
        <charset val="238"/>
      </rPr>
      <t>, čiščenje trase, nakladanje in odvoz odvečnega materiala ter stroški začasne in končne deponije</t>
    </r>
  </si>
  <si>
    <r>
      <t>Dobava materiala in izdelava cevne kabelske kanalizacije iz</t>
    </r>
    <r>
      <rPr>
        <b/>
        <sz val="8"/>
        <rFont val="Arial"/>
        <family val="2"/>
        <charset val="238"/>
      </rPr>
      <t xml:space="preserve"> 1x3 PVC 110 v povozni površini (vgradnja nad obstoječe cevi)</t>
    </r>
    <r>
      <rPr>
        <sz val="8"/>
        <rFont val="Arial"/>
        <family val="2"/>
        <charset val="238"/>
      </rPr>
      <t xml:space="preserve">, izkop v zemljišču III-IV. ktg. na globini 0,71m, širina izkopa 0,59cm, polaganje PVC opozorilnega traku, zaščita cevi s peskom v sloju 10 cm okoli cevi, </t>
    </r>
    <r>
      <rPr>
        <b/>
        <sz val="8"/>
        <rFont val="Arial"/>
        <family val="2"/>
        <charset val="238"/>
      </rPr>
      <t>zasip kanala s tamponskim materialom in betonom</t>
    </r>
    <r>
      <rPr>
        <sz val="8"/>
        <rFont val="Arial"/>
        <family val="2"/>
        <charset val="238"/>
      </rPr>
      <t>, čiščenje trase, nakladanje in odvoz odvečnega materiala ter stroški začasne in končne deponije</t>
    </r>
  </si>
  <si>
    <r>
      <t>Dobava materiala in izdelava cevne kabelske kanalizacije iz</t>
    </r>
    <r>
      <rPr>
        <b/>
        <sz val="8"/>
        <rFont val="Arial"/>
        <family val="2"/>
        <charset val="238"/>
      </rPr>
      <t xml:space="preserve"> 2x2 PVC 110 v povozni površini</t>
    </r>
    <r>
      <rPr>
        <sz val="8"/>
        <rFont val="Arial"/>
        <family val="2"/>
        <charset val="238"/>
      </rPr>
      <t xml:space="preserve">, izkop v zemljišču III-IV. ktg. na globini 1,15m, širina izkopa 0,45cm, polaganje PVC opozorilnega traku, zaščita cevi s peskom v sloju 10 cm okoli cevi, </t>
    </r>
    <r>
      <rPr>
        <b/>
        <sz val="8"/>
        <rFont val="Arial"/>
        <family val="2"/>
        <charset val="238"/>
      </rPr>
      <t>zasip kanala s tamponskim materialom in betonom</t>
    </r>
    <r>
      <rPr>
        <sz val="8"/>
        <rFont val="Arial"/>
        <family val="2"/>
        <charset val="238"/>
      </rPr>
      <t>, čiščenje trase, nakladanje in odvoz odvečnega materiala ter stroški začasne in končne deponije</t>
    </r>
  </si>
  <si>
    <r>
      <t>Dobava materiala in izdelava cevne kabelske kanalizacije iz</t>
    </r>
    <r>
      <rPr>
        <b/>
        <sz val="8"/>
        <rFont val="Arial"/>
        <family val="2"/>
        <charset val="238"/>
      </rPr>
      <t xml:space="preserve"> 3x2 PVC 110 v povozni površini (vgradnja ob obstoječe cevi)</t>
    </r>
    <r>
      <rPr>
        <sz val="8"/>
        <rFont val="Arial"/>
        <family val="2"/>
        <charset val="238"/>
      </rPr>
      <t xml:space="preserve">, izkop v zemljišču III-IV. ktg. na globini 1,29m, širina izkopa 0,45cm, polaganje PVC opozorilnega traku, zaščita cevi s peskom v sloju 10 cm okoli cevi, </t>
    </r>
    <r>
      <rPr>
        <b/>
        <sz val="8"/>
        <rFont val="Arial"/>
        <family val="2"/>
        <charset val="238"/>
      </rPr>
      <t>zasip kanala s tamponskim materialom in betonom</t>
    </r>
    <r>
      <rPr>
        <sz val="8"/>
        <rFont val="Arial"/>
        <family val="2"/>
        <charset val="238"/>
      </rPr>
      <t>, čiščenje trase, nakladanje in odvoz odvečnega materiala ter stroški začasne in končne deponije</t>
    </r>
  </si>
  <si>
    <t>Izdelava 2-cevnega uvoda (2x110mm) v obstoječ jašek z obdelavo odprtine, dim. 12x25cm</t>
  </si>
  <si>
    <t>Izdelava 3-cevnega uvoda (3x110mm) v obstoječ jašek z obdelavo odprtine, dim. 12x35cm</t>
  </si>
  <si>
    <t>Izdelava 4-cevnega uvoda (4x110mm) v obstoječ jašek z obdelavo odprtine, dim. 25x25cm</t>
  </si>
  <si>
    <t>Izdelava 6-cevnega uvoda (6x110mm) v obstoječ jašek z obdelavo odprtine, dim. 25x36cm</t>
  </si>
  <si>
    <t>Strojni izkop v zemljišču III-IV. ktg. nad obstoječimi kabli/cevmi, v dolžini cca 200m</t>
  </si>
  <si>
    <t>Stroški za ročni izkop jarka v zemljišču III-IV. nad obstoječimi kabli/cevmi, v dolžini cca 200m</t>
  </si>
  <si>
    <t>Dobava in vgrajevanje tampona - gramoza, nakladanje in odvoz viška matreriala na deponijo, stroški začasne in končne deponije, čiščenje trase</t>
  </si>
  <si>
    <t>Dobava in ročno vgrajevanje betona C8/10 v kanal pri prehodu cevi preko povozne površine ali pri zaščiti obst TK voda</t>
  </si>
  <si>
    <t>Stroški za zaščito obstoječih kablov; vzdolžno rezanje PVC cevi, objem kabla z dvema pol-cevema, spajanje pol-cevi z objemko - predvideno</t>
  </si>
  <si>
    <t>Stroški za dodatni ročni izkop jarka v zemljišču III-IV. pri križanju z obstoječimi / predvidenimi komunalnimi vodi, izvedba križanja po pogojih upravljavcev</t>
  </si>
  <si>
    <t>- križanje z EE, 1x</t>
  </si>
  <si>
    <t>- križanje s CR, 5x</t>
  </si>
  <si>
    <t>- križanje z vodovodom, 5x</t>
  </si>
  <si>
    <t>- križanje z meteo-kanalom, 14x</t>
  </si>
  <si>
    <t>- križanje s fek-kanalom, 2x</t>
  </si>
  <si>
    <t>- križanje s TK, 6x</t>
  </si>
  <si>
    <t>- križanje s plinovodom, 2x</t>
  </si>
  <si>
    <r>
      <t>Dobava materiala in izdelava armirano betonskega kabelskega jaška dim.</t>
    </r>
    <r>
      <rPr>
        <b/>
        <sz val="8"/>
        <rFont val="Arial"/>
        <family val="2"/>
        <charset val="238"/>
      </rPr>
      <t xml:space="preserve">1,50x1,80x1,80m v povozni površini na obstoječih ceveh, </t>
    </r>
    <r>
      <rPr>
        <sz val="8"/>
        <rFont val="Arial"/>
        <family val="2"/>
        <charset val="238"/>
      </rPr>
      <t xml:space="preserve">izkop v zemljišču IV. ktg. jašek opremljen z LŽ pokrovom za obtežbo </t>
    </r>
    <r>
      <rPr>
        <b/>
        <sz val="8"/>
        <rFont val="Arial"/>
        <family val="2"/>
        <charset val="238"/>
      </rPr>
      <t>400kN</t>
    </r>
    <r>
      <rPr>
        <sz val="8"/>
        <rFont val="Arial"/>
        <family val="2"/>
        <charset val="238"/>
      </rPr>
      <t>, eno-dvostranski opaž, detajli izvedbe v skladu z grafično prilogo, nakladanje in odvoz odvečnega materiala ter stroški začasne in končne deponije, ometavanje in finalna obdelava jaška, čiščenje okolice</t>
    </r>
  </si>
  <si>
    <r>
      <t xml:space="preserve">Dobava materiala in </t>
    </r>
    <r>
      <rPr>
        <b/>
        <sz val="8"/>
        <rFont val="Arial"/>
        <family val="2"/>
        <charset val="238"/>
      </rPr>
      <t>povečava</t>
    </r>
    <r>
      <rPr>
        <sz val="8"/>
        <rFont val="Arial"/>
        <family val="2"/>
        <charset val="238"/>
      </rPr>
      <t xml:space="preserve"> obstoječega armirano betonskega kabelskega jaška dim.</t>
    </r>
    <r>
      <rPr>
        <b/>
        <sz val="8"/>
        <rFont val="Arial"/>
        <family val="2"/>
        <charset val="238"/>
      </rPr>
      <t>1,50x1,00x1,00m na 1,50x2,00x1,00m v povozni površini na obstoječih ceveh</t>
    </r>
    <r>
      <rPr>
        <sz val="8"/>
        <rFont val="Arial"/>
        <family val="2"/>
        <charset val="238"/>
      </rPr>
      <t xml:space="preserve">, izkop v zemljišču IV. ktg. jašek opremljen z 2x LŽ pokrovom za obtežbo </t>
    </r>
    <r>
      <rPr>
        <b/>
        <sz val="8"/>
        <rFont val="Arial"/>
        <family val="2"/>
        <charset val="238"/>
      </rPr>
      <t>400kN</t>
    </r>
    <r>
      <rPr>
        <sz val="8"/>
        <rFont val="Arial"/>
        <family val="2"/>
        <charset val="238"/>
      </rPr>
      <t>, eno-dvostranski opaž, detajli izvedbe v skladu z grafično prilogo, nakladanje in odvoz odvečnega materiala ter stroški začasne in končne deponije, ometavanje in finalna obdelava jaška, čiščenje okolice</t>
    </r>
  </si>
  <si>
    <t>Zaščita obstoječih komunalnih vodov v kabelskih jaških pri rušitvi jaška, kot npr.; prekritje z deskami ali gumi tepihom</t>
  </si>
  <si>
    <t>Izvedba gradbenih del pri rušitvi obst. kabelskega jaška, izkop v zemljišču IV. ktg., demontaža pokrova, rušenje armirane-betonske zgornje / spodnje plošče ali stene kabelskega jaška, cca 1,5m3 armirani beton, nakladanje in odvoz odvečnega materiala ter stroški začasne in končne deponije</t>
  </si>
  <si>
    <r>
      <t xml:space="preserve">Dobava materiala in izdelava nove armirano betonske zgornje plošče kabelskega jaška, za dim. jaška 1,50x2,00m, deb. plošče 20cm, prilagoditev višine jaška na novo niveleto terena,  vgradnja LŽ pokrova 60/60 za obtežbo </t>
    </r>
    <r>
      <rPr>
        <b/>
        <sz val="8"/>
        <rFont val="Arial"/>
        <family val="2"/>
        <charset val="238"/>
      </rPr>
      <t>400kN</t>
    </r>
    <r>
      <rPr>
        <sz val="8"/>
        <rFont val="Arial"/>
        <family val="2"/>
        <charset val="238"/>
      </rPr>
      <t>, enostranski opaž, detajli izvedbe v skladu z grafično prilogo, nakladanje in odvoz odvečnega materiala ter stroški začasne in končne deponije</t>
    </r>
  </si>
  <si>
    <t>Izdelava izvršilnega načrta kabelske kanalizacije, ki obsega situacijski in shematski načrt</t>
  </si>
  <si>
    <t>Priprava in zavarovanje gradbišča</t>
  </si>
  <si>
    <t>EVR</t>
  </si>
  <si>
    <t>SKUPAJ</t>
  </si>
  <si>
    <t>REKAPITULACIJA</t>
  </si>
  <si>
    <t>4</t>
  </si>
  <si>
    <t>CESTNA RAZSVETLJAVA</t>
  </si>
  <si>
    <t>5</t>
  </si>
  <si>
    <t>TELEKOMUNIKACIJSKO OMREŽJE</t>
  </si>
  <si>
    <t>6</t>
  </si>
  <si>
    <t>PLINOVOD</t>
  </si>
  <si>
    <t>6.2</t>
  </si>
  <si>
    <t>Strojna dela</t>
  </si>
  <si>
    <t>Gradbena dela</t>
  </si>
  <si>
    <t>4.0</t>
  </si>
  <si>
    <t xml:space="preserve">POPIS MATERIALA IN DEL S PREDRAČUNOM </t>
  </si>
  <si>
    <t>STROJNA DELA</t>
  </si>
  <si>
    <t>PLINOVOD N-28152, PE 160x9,5</t>
  </si>
  <si>
    <t>Z. ŠT.</t>
  </si>
  <si>
    <t xml:space="preserve">
OPIS POSTAVKE
</t>
  </si>
  <si>
    <t>KOLIČINA</t>
  </si>
  <si>
    <t>ENOTA</t>
  </si>
  <si>
    <t>CENA/ENOTO [EUR]</t>
  </si>
  <si>
    <t>CENA
[EUR]</t>
  </si>
  <si>
    <t>Cev iz materiala PE100- SDR 17</t>
  </si>
  <si>
    <t>Cev iz materiala PE100, po SIST EN 12007-2, SDR 17 skupaj z dodatkom za razrez.</t>
  </si>
  <si>
    <t>PE160x9,5</t>
  </si>
  <si>
    <r>
      <t>m</t>
    </r>
    <r>
      <rPr>
        <vertAlign val="superscript"/>
        <sz val="10"/>
        <rFont val="Arial"/>
        <family val="2"/>
        <charset val="238"/>
      </rPr>
      <t>1</t>
    </r>
  </si>
  <si>
    <r>
      <t>Lok iz materiala PE100-45</t>
    </r>
    <r>
      <rPr>
        <b/>
        <vertAlign val="superscript"/>
        <sz val="10"/>
        <rFont val="Arial"/>
        <family val="2"/>
        <charset val="238"/>
      </rPr>
      <t>0</t>
    </r>
  </si>
  <si>
    <r>
      <t>Lok iz materiala PE100, 45</t>
    </r>
    <r>
      <rPr>
        <vertAlign val="superscript"/>
        <sz val="10"/>
        <rFont val="Arial"/>
        <family val="2"/>
        <charset val="238"/>
      </rPr>
      <t>0</t>
    </r>
    <r>
      <rPr>
        <sz val="10"/>
        <rFont val="Arial"/>
        <family val="2"/>
        <charset val="238"/>
      </rPr>
      <t>.</t>
    </r>
  </si>
  <si>
    <t>PE160</t>
  </si>
  <si>
    <r>
      <t>Lok iz materiala PE100-90</t>
    </r>
    <r>
      <rPr>
        <b/>
        <vertAlign val="superscript"/>
        <sz val="10"/>
        <rFont val="Arial"/>
        <family val="2"/>
        <charset val="238"/>
      </rPr>
      <t>0</t>
    </r>
  </si>
  <si>
    <r>
      <t>Lok iz materiala PE100, 90</t>
    </r>
    <r>
      <rPr>
        <vertAlign val="superscript"/>
        <sz val="10"/>
        <rFont val="Arial"/>
        <family val="2"/>
        <charset val="238"/>
      </rPr>
      <t>0</t>
    </r>
    <r>
      <rPr>
        <sz val="10"/>
        <rFont val="Arial"/>
        <family val="2"/>
        <charset val="238"/>
      </rPr>
      <t>.</t>
    </r>
  </si>
  <si>
    <t>Reducirni T-kos iz materiala PE100</t>
  </si>
  <si>
    <t>Reducirni odcepni T-kos iz materiala PE100.</t>
  </si>
  <si>
    <t xml:space="preserve">PE225/160 </t>
  </si>
  <si>
    <t>Cevna kapa iz materiala PE100</t>
  </si>
  <si>
    <t>Cevna kapa iz materiala PE100.</t>
  </si>
  <si>
    <t xml:space="preserve">PE160 </t>
  </si>
  <si>
    <t>Obojka iz materiala PE100</t>
  </si>
  <si>
    <t>Obojka iz PE100 z vgrajeno elektro-uporovno žico, skupaj z varjenjem.</t>
  </si>
  <si>
    <t xml:space="preserve">PE225 </t>
  </si>
  <si>
    <t>Krogelna pipa iz materiala PE100 - podzemna vgradnja</t>
  </si>
  <si>
    <t>Krogelna pipa iz materiala PE100, tlačne stopnje PN 4, za zemeljski plin, s teleskopsko vgradbilno garnituro z evro nastavkom.</t>
  </si>
  <si>
    <t>Cestna kapa</t>
  </si>
  <si>
    <t>Litoželezna zaščitna cestna kapa, material SL 18, z napisom plin na pokrovu, zaščitena z bitumnom.</t>
  </si>
  <si>
    <t xml:space="preserve">DN190 </t>
  </si>
  <si>
    <t>PEsifon - kondenčna cev iz materiala PE100</t>
  </si>
  <si>
    <t>PEsifon - kondenčna cev, izdelana iz materiala PE100 dimenzije PE63, dveh kolen dimenzije PE63, reducirnega kosa PE63/32, prehodnega kosa PE32/DN25, z jekleno krogelno pipo DN25 tlačne stopnje PN 4, z navojnima priključkoma in zaprto z navojnim čepom, skupaj s PVC cevjo, mivko potrebno za zapolnitev PVC cevi, dolžine cca 1,5m, ki se prilagodi na mestu vgradnje, ter varilnim, tesnilnim in vijačnim materialom (izdelan po priloženi skici)</t>
  </si>
  <si>
    <t>PEizpihovalna cev iz materiala PE100</t>
  </si>
  <si>
    <t>PEizpihovalna cev, izdelana iz cevi PE100, dimenzije PE63, kolena PE63, reducirnega kosa PE63/32, prehodnega kosa PE32/DN25, z jekleno krogelno pipo DN25 tlačne stopnje PN 4, z navojnima priključkoma in zaprto z navojnim čepom, skupaj s PVC cevjo, mivko potrebno za zapolnitev PVC cevi, dolžine cca 1,5m, ki se prilagodi na mestu vgradnje, ter varilnim, tesnilnim in vijačnim materialom (izdelan po priloženi skici)</t>
  </si>
  <si>
    <t>Zaščita podzemnih instalacij-plinovodi</t>
  </si>
  <si>
    <t>Fizična zaščita podzemnih instalacij (zaščitna cev l = 2,0m na obeh straneh zaprta s polstjo in objemko ter njeno obsutje).</t>
  </si>
  <si>
    <t>plinovod PE160 - Z.C. PE225</t>
  </si>
  <si>
    <t>Pozicijska tablica-armatura</t>
  </si>
  <si>
    <t>Pozicijska tablica po DIN 4065 za oznako armatur plinovoda, skupaj s pritrdilnim materialom in izmero.</t>
  </si>
  <si>
    <t>Tlačni preizkusi</t>
  </si>
  <si>
    <t>Tlačni preizkusi plinovoda, izvedeni po navodilih iz projekta, skupaj z izdelavo zapisnikov o preizkusih.</t>
  </si>
  <si>
    <t>Spuščanje plina</t>
  </si>
  <si>
    <t>Spuščanje plina v plinovod, ki ga opravi distributer plina.</t>
  </si>
  <si>
    <t>Prekinitev dobave plina</t>
  </si>
  <si>
    <t>Prekinitev dobave plina, ki ga opravi distributer plina.</t>
  </si>
  <si>
    <t>Prevezava plinovoda</t>
  </si>
  <si>
    <t>Prevezava novoprojektiranega plinovoda na obstoječe plinovodno omrežje, ki ga opravi distributer plina. (Obračun po dejanskih stroških distributerja!)</t>
  </si>
  <si>
    <t>Nepredvidena dela:</t>
  </si>
  <si>
    <t>Nepredvidena dela odobrena s strani nadzora in obračunana po analizi cen v skladu s kalkulativnimi elementi.</t>
  </si>
  <si>
    <t>PLINOVOD N-28153, PE 63x5,8</t>
  </si>
  <si>
    <t>Cev iz materiala PE100 - SDR 11</t>
  </si>
  <si>
    <t>Cev iz materiala PE100, po SIST EN 12007-2, SDR 11 skupaj z dodatkom za razrez.</t>
  </si>
  <si>
    <t xml:space="preserve">PE63x5,8 </t>
  </si>
  <si>
    <t xml:space="preserve">PE63 </t>
  </si>
  <si>
    <t>Sedlo z obojko iz materiala PE100</t>
  </si>
  <si>
    <t>Elektrovarilno sedlo z obojko iz materiala PE100 z vgrajeno elektro-uporovno žico, skupaj z varjenjem.</t>
  </si>
  <si>
    <t>PE160/63</t>
  </si>
  <si>
    <t>PE63</t>
  </si>
  <si>
    <t>plinovod PE63 - Z.C. PE110</t>
  </si>
  <si>
    <t>GRADBENA DELA</t>
  </si>
  <si>
    <t>Zakoličba</t>
  </si>
  <si>
    <t>Priprava gradbišča, zarisovanje trase, določitev globin izkopa in zakoličba trase, zavarovanje zakoličbe in izdelava zakoličbenega načrta.</t>
  </si>
  <si>
    <t>Površinski odkop humusa - odvoz na deponijo</t>
  </si>
  <si>
    <t xml:space="preserve">Površinski odkop humusa debeline do 30 cm, z vsemi manipulacijami, z odvozom na začasno deponijo, dovozom, razstiranjem, planiranjem, posejanjem travnatega semena in negovanjem do vzklitja. </t>
  </si>
  <si>
    <r>
      <t>m</t>
    </r>
    <r>
      <rPr>
        <vertAlign val="superscript"/>
        <sz val="10"/>
        <rFont val="Arial"/>
        <family val="2"/>
        <charset val="238"/>
      </rPr>
      <t>2</t>
    </r>
  </si>
  <si>
    <t>Asfalt na vozišču - rezanje in rušenje</t>
  </si>
  <si>
    <t>Rezanje, rušenje in odstranitev asfalta na vozišču, z vsemi manipulacijami, z odvozom na stalno deponijo in vključno s pristojbino.</t>
  </si>
  <si>
    <t>Vertikalni stik - dilaplast</t>
  </si>
  <si>
    <t>Izdelava vertikalnih stikov med starim in novim asfaltom z dilaplastom 2-4 cm debela plast pri čemer je upoštevano 1kg Dilaplasta za 12 m stika.</t>
  </si>
  <si>
    <t>kg</t>
  </si>
  <si>
    <t>Zatesnitev stika - TC trak</t>
  </si>
  <si>
    <t>Zatesnitev stika med starim in novim asfaltom z bitumenskim TC trakom 30x10 mm.</t>
  </si>
  <si>
    <t>Asfalt - vgradnja vozišče 9 cm</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</si>
  <si>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</si>
  <si>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vozišče:</t>
  </si>
  <si>
    <r>
      <rPr>
        <b/>
        <sz val="10"/>
        <rFont val="Arial"/>
        <family val="2"/>
        <charset val="238"/>
      </rPr>
      <t>bitudrobir:</t>
    </r>
    <r>
      <rPr>
        <sz val="10"/>
        <rFont val="Arial"/>
        <family val="2"/>
        <charset val="238"/>
      </rPr>
      <t xml:space="preserve"> vezana nosilna zmes AC 22 base B 50/70 A3, d = 6 cm</t>
    </r>
  </si>
  <si>
    <t>asfaltbeton: vezana obrabno zaporna plast AC 8 surf B 70/100 A4, d = 3 cm</t>
  </si>
  <si>
    <t>Obbetoniranje kap</t>
  </si>
  <si>
    <t>Postavitev vodovodnih ali plinskih kap na višino nivelete asfalta, z obbetoniranjem, vsemi pomožnimi deli in materialom</t>
  </si>
  <si>
    <t>Planiranje dna jarka</t>
  </si>
  <si>
    <t>Planiranje dna jarka z natančnostjo +,- 3 cm.</t>
  </si>
  <si>
    <t>Kombinirani izkop - odvoz na deponijo</t>
  </si>
  <si>
    <t>Kombinirani izkop jarka za cevovod v terenu III-IV kategorije, globine do 2,0 m z direktnim nakladanjem na kamion in odvozom na stalno deponijo, vključno s pristojbino.</t>
  </si>
  <si>
    <t>a) strojni izkop</t>
  </si>
  <si>
    <r>
      <t>m</t>
    </r>
    <r>
      <rPr>
        <vertAlign val="superscript"/>
        <sz val="10"/>
        <rFont val="Arial"/>
        <family val="2"/>
        <charset val="238"/>
      </rPr>
      <t>3</t>
    </r>
  </si>
  <si>
    <t>b) ročni izkop</t>
  </si>
  <si>
    <t>Zasip - posteljica / plinovodi</t>
  </si>
  <si>
    <t>Dobava in vgradnja posteljice z dopeljanim peskom 0/4 mm za posteljico in obsip plinovoda, do višine 10 cm nad temenom cevi (po detajlu iz projekta), s planiranjem in utrjevanjem. Natančnost izdelave posteljice je +/- 1 cm.</t>
  </si>
  <si>
    <t>Zasip - obstoječi izkopani material</t>
  </si>
  <si>
    <t xml:space="preserve">Zasip z obstoječim materialom do višine potrebne za končno ureditev terena, s komprimiranjem v slojih deb. 20 - 30 cm do predpisane zbitosti in planiranje površine s točnostjo +- 1.0 cm </t>
  </si>
  <si>
    <t>Zasip - tamponski material - 0/32 mm</t>
  </si>
  <si>
    <t xml:space="preserve">Dobava in vgradnja tamponskega drobljenca, zrnatosti od 0 do 32 mm za nosilni sloj, s komprimiranjem po slojih v deb. 20 - 30 cm do predpisane zbitosti in planiranje površine s točnostjo +- 1.0 cm. Vgradnja 0,40 cm pod zgornjim ustrojem ceste. </t>
  </si>
  <si>
    <t>Zasip - tamponski material - 0/63 mm</t>
  </si>
  <si>
    <t xml:space="preserve">Dobava in vgradnja gramoza za tamponsko plast, zrnatosti od 0 do 63 mm, s komprimiranjem po slojih v deb. 20 - 30 cm do predpisane zbitosti in planiranje površine s točnostjo +- 1.0 cm. </t>
  </si>
  <si>
    <t>Odvoz materiala</t>
  </si>
  <si>
    <t>Odvoz odvečnega izkopanega materiala, z vsemi manipulacijami na stalno deponijo, vključno s pristojbino.</t>
  </si>
  <si>
    <t>Opozorilni trak</t>
  </si>
  <si>
    <r>
      <t xml:space="preserve">Dobava in polaganje opozorilnega PVC traku, rumene barve z oznako </t>
    </r>
    <r>
      <rPr>
        <b/>
        <sz val="10"/>
        <rFont val="Arial"/>
        <family val="2"/>
        <charset val="238"/>
      </rPr>
      <t>POZOR PLINOVOD</t>
    </r>
    <r>
      <rPr>
        <sz val="10"/>
        <rFont val="Arial"/>
        <family val="2"/>
        <charset val="238"/>
      </rPr>
      <t>.</t>
    </r>
  </si>
  <si>
    <t>AB plošča</t>
  </si>
  <si>
    <t>Dobava montažne armiranobetonske plošče iz C 12/15 za cestno kapo in postavitev na niveleto.</t>
  </si>
  <si>
    <t>Obbetoniranje LŽ kape</t>
  </si>
  <si>
    <t>Postavitev in obbetoniranje litoželezne kape.</t>
  </si>
  <si>
    <t>Horizontalno vrtanje - vodeno vrtanje - za cev fi 160</t>
  </si>
  <si>
    <t>Izdelava vodene vrtine za cev fi 210mm za uvlačenje PE/HD cevi 1x fi 160mm po tehnologiji HDD, v zemljini III. - IV. kat.</t>
  </si>
  <si>
    <t>vrtina fi 210mm</t>
  </si>
  <si>
    <t>Dobava in montaža PE oplaščene plinske cevi fi 160 mm, PE 100, po SIST EN 12007-2, SDR 17 dodatno oplaščena z zaščitnim plaščem proti nastanku risov in brazd.</t>
  </si>
  <si>
    <t>PE 160x9,5</t>
  </si>
  <si>
    <t>Dobava vode za potrebe vrtanja</t>
  </si>
  <si>
    <t>Dobava bentonita za potrebe vrtanja</t>
  </si>
  <si>
    <t>Premik garniture</t>
  </si>
  <si>
    <t>Geodetski posnetek</t>
  </si>
  <si>
    <t>Geodetski posnetki s kartiranjem.</t>
  </si>
  <si>
    <t>Zavarovanje in nadzor podzemnih instalacij</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</si>
  <si>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</si>
  <si>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Zapora ceste - signalizacija / plinovodi</t>
  </si>
  <si>
    <t>Stroški zapore ceste, prometna signalizacija in osvetlitev zapore - ocena.
(obračun po dejanskih stroških oz. po m)</t>
  </si>
  <si>
    <t>Nepredvidena dela</t>
  </si>
  <si>
    <t>SKUPAJ:</t>
  </si>
  <si>
    <t>1.2.9</t>
  </si>
  <si>
    <t>Čiščenje terena in odstranitev grmovja, ter manjših dreves na gosto porasli površini (nad 50 % pokritega tlorisa) - strojno. V ceni zajeto odvoz na deponijo in plačilo takse</t>
  </si>
  <si>
    <t>Površinski izkop plodne zemljine – 1. kategorije – strojno, odstranitev humusa  deb 20 cm. V ceni zajeto odvoz na deponijo in plačilo takse</t>
  </si>
  <si>
    <t>Izkop vezljive zemljine – 3. kategorije – strojno z nakladanjem in odvozom na deponijo in plačilo takse, do spodnje kote planuma - cesta</t>
  </si>
  <si>
    <t>21106 - Široki izkop vezljive zemljine – 3. kategorije – strojno z nakladanjem - preostali del</t>
  </si>
  <si>
    <t>Vgraditev nasipa iz zrnate kamnine – 3. kategorije, širina pete temeljnega nasipa mora biti minimalne širine 2,0 m, po plasteh max 30 cm, vključno z vsemi dodatnimi in zaščitnimi deli ter preizkusom nosilnosti z merilno ploščo.</t>
  </si>
  <si>
    <t>Ureditev planuma posteljice na predpisano nosilnost</t>
  </si>
  <si>
    <t>Izdelava vzdolžne in prečne drenaže, globoke do 1,0 m, na podložni plasti iz cementnega betona, debeline 10 cm, z gibljivimi plastičnimi cevmi premera 20 cm</t>
  </si>
  <si>
    <t>3.2.11</t>
  </si>
  <si>
    <t>Izdelava obrabne  in drenažne plasti bituminizirane zmesi PA 11 B 70/100 A4  v debelini 4 cm z votlostjo 24 – 30 %. Votline se zapolnijo s samorazlivno cementno malto  po sistemu Röfix CreteoPhalt 909 (barva po izboru projektanta); finanlna obdelava peskanje 2x - avtobusna postajališča</t>
  </si>
  <si>
    <t>Geomehanski nadzor</t>
  </si>
  <si>
    <t>Nadzor upravljalca komunalnih vodov</t>
  </si>
  <si>
    <t>6.1.4</t>
  </si>
  <si>
    <t>Izdelava posnetka izvedenega stanja</t>
  </si>
  <si>
    <t>6.1.5</t>
  </si>
  <si>
    <t>6.1.6</t>
  </si>
  <si>
    <t>7</t>
  </si>
  <si>
    <t>VODOVOD</t>
  </si>
  <si>
    <t>7.1</t>
  </si>
  <si>
    <t>Pripravljalna dela</t>
  </si>
  <si>
    <t>7.2</t>
  </si>
  <si>
    <t>7.3</t>
  </si>
  <si>
    <t>Montažna dela</t>
  </si>
  <si>
    <t>7.4</t>
  </si>
  <si>
    <t>Nabava materiala</t>
  </si>
  <si>
    <t>=Rekapitulacija!B34</t>
  </si>
  <si>
    <t>PRIPRAVLJANA DELA</t>
  </si>
  <si>
    <t>Priprava gradbišča v dolžini l=222 m, odstranitev eventuelnih ovir in utrditev delovnega platoja. Po končanih delih se gradbišče pospravi in vzpostavi v prvotno stanje.</t>
  </si>
  <si>
    <t>7.1.1</t>
  </si>
  <si>
    <t>priprava 100%</t>
  </si>
  <si>
    <t>7.1.2</t>
  </si>
  <si>
    <t>vzpostavitev 100%</t>
  </si>
  <si>
    <t>7.1.3</t>
  </si>
  <si>
    <t>Zakoličenje osi cevovoda z zavarovanjem osi, oznako horizontalnih in vertikalnih lomov, oznako vozlišč, odcepov in zakoličba mesta prevezave na obstoječi cevovod. Obračun za 1 m1.</t>
  </si>
  <si>
    <t>7.1.4</t>
  </si>
  <si>
    <t>Zakoličba obstoječih komunalnih vodov, oznaka križanj in stroški nadzora pri križanju vodovoda z ostalimi komunalnimi vodi. 
Obračun po dejanskih stroških.</t>
  </si>
  <si>
    <t>7.1.5</t>
  </si>
  <si>
    <t>Postavitev gradbenih profilov na vzpostavljeno os trase cevovoda ter določitev nivoja za merjenje globine izkopa in polaganje cevovoda. Obračun za 1 kos.</t>
  </si>
  <si>
    <t>7.1.6</t>
  </si>
  <si>
    <t>Ostala dodatna in nepredvidena dela. Obračun stroškov po dejanskih stroških porabe časa in materiala po vpisu v gradbeni dnevnik. 
Ocena stroškov 10% vrednosti pripravljalnih del.</t>
  </si>
  <si>
    <t>PRIPRAVLJALNA DELA</t>
  </si>
  <si>
    <t>skupaj</t>
  </si>
  <si>
    <t>Opombe:
Med točkama 1in 17 v popis del ni vključen strošek vzpostavitve vozišča (vezana in nevezana plast) na območju sočasne gradnje. Ta strošek je zajet v delilniku za cesto.</t>
  </si>
  <si>
    <t xml:space="preserve">V načrtu vodovoda je upoštevan odkop grabiščne poti deb. 30 cm vgrajene pri gradnji kanalizacije in odvoz materiala na začasno deponijo. Nato bo izveden izkop jarka globine potrebne za vgradnjo vodovodne cevi; pri tem je upoštevano, da se 50% izkopane zemljine odpelje na začasno deponijo, za ponovno vgradnjo, preostali del se odpelje na trajno deponijo. Po vgradnji vodovodne cevi in izvedbi obsipa in nasipa nad cevjo s peščenim materialom gr. 0-16, se izvede zasip deloma z izkopanim materialom III. kat., ki je bil odpeljan na začasno deponijo in preostanek z dobavljenim kamnitim drobljencem. Zgornjih 30 cm se izvede z materialom gradbiščne poti, ki je bil vgrajen v fazi izgradnje kanalizacije in odpeljan na začasno deponijo. </t>
  </si>
  <si>
    <t>Po vgradnji ostalih komunalnih vodov se izvede urejanje vozišča skladno z načrtom. Končna ureditev se izvede skladno z načrtom prometnih površin.</t>
  </si>
  <si>
    <t>Med točkama 17 in 20 je upoštevan odkop humusa in vzpostavitev v prvotno stanje.</t>
  </si>
  <si>
    <t>Med točkama 20 in 23 je upoštevano rušenje asfaltne površine vozišča oz. pločnika in vzpostavitev v prvotno stanje.</t>
  </si>
  <si>
    <t>Koeficient razrahljivosti materiala je upoštevan v ceni za enoto.</t>
  </si>
  <si>
    <t>Čiščenje terena po končanih delih je predmet Načrta prometnih površin.</t>
  </si>
  <si>
    <t>7.2.1</t>
  </si>
  <si>
    <t>Površinski odkop humusa v poprečni debelini 20 cm, z odrivom do 10 m od roba izkopa. Obračun za 1 m3.</t>
  </si>
  <si>
    <t>7.2.2</t>
  </si>
  <si>
    <t>Rušenje asfaltnih plasti do debeline 12 cm; nakladanje in odvoz porušenega asfalta na ustrezno deponijo po izboru izvajalca in s plačilom deponijske takse. Obračun za 1 m2.</t>
  </si>
  <si>
    <t>7.2.3</t>
  </si>
  <si>
    <r>
      <t>Strojni izkop nasipa gradbiščne poti, deb.  0,30 m z nakladanjem na kamion.  Izkop se izvaja z brežinami v naklonu 70</t>
    </r>
    <r>
      <rPr>
        <sz val="9"/>
        <rFont val="Calibri"/>
        <family val="2"/>
        <charset val="238"/>
      </rPr>
      <t>˚</t>
    </r>
    <r>
      <rPr>
        <sz val="9"/>
        <rFont val="Frutiger"/>
        <family val="2"/>
        <charset val="238"/>
      </rPr>
      <t>. Obračun za 1 m3.</t>
    </r>
  </si>
  <si>
    <t>7.2.4</t>
  </si>
  <si>
    <t>Strojni izkop jarka globine do 3,0 m v terenu III. kat. z nakladanjem na kamion.  Izkop se izvaja z razpiranjem gradbenega jarka. Obračun za 1 m3.</t>
  </si>
  <si>
    <t>7.2.5</t>
  </si>
  <si>
    <t>Strojni izkop jarka globine do 2,0 m v terenu IV. kat. z nakladanjem na kamion.  Izkop se izvaja z razpiranjem gradbenega jarka. Obračun za 1 m3.</t>
  </si>
  <si>
    <t>7.2.6</t>
  </si>
  <si>
    <t>Ročni izkop jarka globine do 2,0 m v terenu III. kat. z nakladanjem na kamion.  Izkop se izvaja z razpiranjem gradbenega jarka.  Obračun za 1 m3.</t>
  </si>
  <si>
    <t>7.2.7</t>
  </si>
  <si>
    <t>Odvoz odkopanega materiala  gradbiščne poti na začasno deponijo materiala za gradbiščno pot z nakladanjem na kamion in razkladanjem. Cena na enoto vsebuje strošek deponije. Obračun za 1 m3.</t>
  </si>
  <si>
    <t>7.2.8</t>
  </si>
  <si>
    <t>Odvoz odkopanega materiala  na začasno gradbeno deponijo do 5 km z nakladanjem na kamion in razkladanjem. Cena na enoto vsebuje strošek deponije. Obračun za 1 m3.</t>
  </si>
  <si>
    <t>7.2.9</t>
  </si>
  <si>
    <t>Odvoz odkopanega materiala  na trajno gradbeno deponijo do 15 km z nakladanjem na kamion, razkladanjem, razgrinjanjem, planiranjem in utrjevanjem v slojih po 50 cm. V ceno je vključen tudi strošek deponije. Obračun za 1 m3.</t>
  </si>
  <si>
    <t>7.2.10</t>
  </si>
  <si>
    <t>Ročno planiranje dna jarka v projektiranem padcu. Obračun za 1 m2.</t>
  </si>
  <si>
    <t>7.2.11</t>
  </si>
  <si>
    <t>Nabava in dobava peska gr. 0-16 mm in izdelava nasipa za izravnavo dna jarka debeline 10 cm, s planiranjem in utrjevanjem do 95 % trdnosti po standardnem Proctorjevem postopku.
Obračun za 1 m3.</t>
  </si>
  <si>
    <t>7.2.12</t>
  </si>
  <si>
    <t>Nabava, dobava in izdelava nasipa 20 cm nad temenom cevi iz peska granulacije 0-16 mm. Na peščeno posteljico se izvede 3-5 cm deb. ležišče cevi. Obsip cevi se izvaja v slojih po 15 cm, istočasno na obeh straneh cevi z utrjevanjem po standardem Proktorjevem postopku. 
Obračun za 1 m3.</t>
  </si>
  <si>
    <t>7.2.13</t>
  </si>
  <si>
    <t>Dovoz izkopanega materiala z začasne gradbene deponije in zasip jarka z izkopanim materialom do nivoja tampona z utrjevanjem v plasteh po 20 cm.  Obračun za 1 m3.</t>
  </si>
  <si>
    <t>7.2.14</t>
  </si>
  <si>
    <t>Dobava, nabava zasipnega materiala -kamniti drobljenec GW/GP 0/100 in zasip jarka do nivoja tampona z utrjevanjem v plasteh po 20 cm.  Obračun za 1 m3.</t>
  </si>
  <si>
    <t>7.2.15</t>
  </si>
  <si>
    <t>Dovoz izkopanega materiala z začasne gradbene deponije in izvedba začasne transpotne poti v debelini 30 cm.  Obračun za 1 m3.</t>
  </si>
  <si>
    <t>7.2.16</t>
  </si>
  <si>
    <t>Izdelava asfaltne plasti za hodnik za pešce; obrabna plast iz bituminizirane zmesi, AC 11 surf B70/100, A5 deb. 5 cm.  Obračun za 1 m2.</t>
  </si>
  <si>
    <t>7.2.17</t>
  </si>
  <si>
    <t>Izdelava asfaltnega vozišča; spodnja nosilna plast iz bituminizirane zmesi, AC 22 base B50/70, A2 deb. 8 cm.  Obračun za 1 m2.</t>
  </si>
  <si>
    <t>7.2.18</t>
  </si>
  <si>
    <t>Izdelava asfaltnega vozišča; zgornja nosilna plast iz bituminizirane zmesi, AC 22 bin PmB 45/80-63, A2 deb. 7 cm.  Obračun za 1 m2.</t>
  </si>
  <si>
    <t>7.2.19</t>
  </si>
  <si>
    <t>Izdelava asfaltnega vozišča; obrabno zaščitna plast iz bituminizirane zmesi, SMA 11 PmB 45/80-65, A2 deb. 4 cm.  Obračun za 1 m2.</t>
  </si>
  <si>
    <t>7.2.20</t>
  </si>
  <si>
    <t>Izravnava asfaltne podlage z bituminizirano zmesjo AC 8 surf B 50/70.</t>
  </si>
  <si>
    <t>7.2.21</t>
  </si>
  <si>
    <t>Pobrizg s polimerno bitumensko emulzijo 0,4 kg/m². Obračun za 1 m2.</t>
  </si>
  <si>
    <t>7.2.22</t>
  </si>
  <si>
    <t>Strojno razgrinjanje in grobo planiranje humusa v povprečni deb. 20 cm s premetom materiala do 10 m.
Obračun za 1 m3.</t>
  </si>
  <si>
    <t>7.2.23</t>
  </si>
  <si>
    <t>Fino ročno planiranje humuziranih površin in ponovna zatravitev.
Obračun za 1m2.</t>
  </si>
  <si>
    <t>7.2.24</t>
  </si>
  <si>
    <t>Obbetoniranje odcepov, hidrantov, odzračevalnih garnitur, lokov in podbetoniranje NL elementov v jaških, s porabo betona do 0.15-0.40 m3/kos.</t>
  </si>
  <si>
    <t>7.2.25</t>
  </si>
  <si>
    <t>Zavarovanje nastavkov za zasune, odzračevalne garniture in hidrante z betonskimi montažnimi podložkami, ter namestitev cestnih kap na končno niveleto terena ali cestišča. Obračun za 1 kos.</t>
  </si>
  <si>
    <t>7.2.26</t>
  </si>
  <si>
    <t>Nabava in vgradnja sider in stebričkov  označevalnih tablic  za oznako hidrantov, odzračevalnih garnitur in zasunov. Sidro: vroče cinkano, dolžina 600 mm. Stebriček: Al cev d 50 mm, višina 2400 mm.  Obračun za 1 kos.</t>
  </si>
  <si>
    <t>7.2.27</t>
  </si>
  <si>
    <t>Obsip hidrantov in odzračevalnih garnitur z gramoznim materialom (cca 2 m3/ kos fr., 16-32 mm).
Obračun za 1 kos.</t>
  </si>
  <si>
    <t>7.2.28</t>
  </si>
  <si>
    <t xml:space="preserve">Stroški vzdrževanja prekopanih površin v času rušitve do vzpostavitve v prvotno stanje z upoštevanjem stroškov dela in materiala. Obračun za 1 m1. </t>
  </si>
  <si>
    <t>7.2.29</t>
  </si>
  <si>
    <t>Črpanje vode iz gradbene jame v času gradnje.
Obračun za 1 uro.</t>
  </si>
  <si>
    <t>Križanja z ostalimi obst. komunalnimi vodi. Izkop na mestih križanj se izvaja ročno. Za podporo obstoječega komunalnega voda se izvede lesen provizorij. Dela se izvaja pod nadzorom upravljalca oz. vzdrževalca komunalnega voda.</t>
  </si>
  <si>
    <t>7.2.30</t>
  </si>
  <si>
    <t>proj. vodovod pod obst. telekomunikacijskim vodom - vmesni prostor se zapolni s peščenim materialom, zaščita vodovodne cevi se izvede na dolžini 2 m, obračun za 1 križanje</t>
  </si>
  <si>
    <t>7.2.31</t>
  </si>
  <si>
    <t>proj. vodovod pod obst. elektrovodom - vmesni prostor se zapolni s peščenim materialom, zaščita vodovodne cevi se izvede na dolžini 2 m, obračun za 1 križanje</t>
  </si>
  <si>
    <t>7.2.32</t>
  </si>
  <si>
    <t>proj. vodovod pod obst. vodom javne razsvetljave - vmesni prostor se zapolni s peščenim materialom, zaščita vodovodne cevi se izvede na dolžini 2 m, obračun za 1 križanje</t>
  </si>
  <si>
    <t>7.2.33</t>
  </si>
  <si>
    <t>proj. vodovod pod proj. odpadnim kanalom - vmesni prostor se zapolni s peščenim materialom, zaščita vodovodne cevi se izvede na dolžini 2 m, obračun za 1 križanje</t>
  </si>
  <si>
    <t>7.2.34</t>
  </si>
  <si>
    <t>proj. vodovod pod proj. padavinskim kanalom - vmesni prostor se zapolni s peščenim materialom, zaščita vodovodne cevi se izvede na dolžini 2 m, obračun za 1 križanje</t>
  </si>
  <si>
    <t>7.2.35</t>
  </si>
  <si>
    <t>Ostala dodatna in nepredvidena dela. Obračun stroškov po dejanskih stroških porabe časa in materiala po vpisu v gradbeni dnevnik. 
Ocena stroškov 10% vrednosti gradbenih del.</t>
  </si>
  <si>
    <t>MONTAŽNA DELA</t>
  </si>
  <si>
    <t>Priprava gradbišča, določitev deponije vodovodnega materiala in zavarovanje. Po končanih delih se gradbišče pospravi in vzpostavi v prvotno stanje.</t>
  </si>
  <si>
    <t>7.3.1</t>
  </si>
  <si>
    <t>7.3.2</t>
  </si>
  <si>
    <t>7.3.3</t>
  </si>
  <si>
    <t>Prekinitev oskrbe na obstoječem vodovodnem cevovodu z obvestilom porabnikom. Ocena stroškov.</t>
  </si>
  <si>
    <t>7.3.4</t>
  </si>
  <si>
    <t>Izpraznitev obstoječega cevovoda LŽ DN 200, priključitev novega cevovoda. Obračun za 1 kos.</t>
  </si>
  <si>
    <t>7.3.5</t>
  </si>
  <si>
    <t>Demontaža obstoječih fazonskih kosov in armatur, kot npr. zasuni, hidranti, cestne kape, vgradne garniture, premerov DN 50 do DN 100. Odvoz na deponijo gradbenega materiala. Obračun za 1 kos.</t>
  </si>
  <si>
    <t>7.3.6</t>
  </si>
  <si>
    <t>Prenos, spuščanje in polaganje cevi NL DN 200 v jarek in ter poravnanje v horizontalni in vertikalni smeri. Obračun za 1 m1.</t>
  </si>
  <si>
    <t>7.3.7</t>
  </si>
  <si>
    <t>Prenos, spuščanje in polaganje NL elementov teže do 25 kg v jarek ter poravnanje v vertikalni in horizontalni smeri. Obračun za 1 kos.</t>
  </si>
  <si>
    <t>7.3.8</t>
  </si>
  <si>
    <t>Prenos, spuščanje in polaganje NL elementov teže 25-50 kg v jarek ter poravnanje v vertikalni in horizontalni smeri. Obračun za 1 kos.</t>
  </si>
  <si>
    <t>7.3.9</t>
  </si>
  <si>
    <t>Prenos, spuščanje in polaganje NL elementov teže 50-100 kg v jarek ter poravnanje v vertikalni in horizontalni smeri. Obračun za 1 kos.</t>
  </si>
  <si>
    <t>7.3.10</t>
  </si>
  <si>
    <t>Montaža NL cevi DN 200 na predhodno pripravljeno peščeno posteljico po navodilih projektanta in proizvajalca. Obračun za 1 m1.</t>
  </si>
  <si>
    <t>7.3.11</t>
  </si>
  <si>
    <t>Montaža ravnih vmesnih cevnih kosov DN 200. Obračun za 1 kos.</t>
  </si>
  <si>
    <t>7.3.12</t>
  </si>
  <si>
    <t>Montaža fazonskih kosov DN 80 na prirobnico. Obračun za 1 kos.</t>
  </si>
  <si>
    <t>7.3.13</t>
  </si>
  <si>
    <t>Montaža fazonskih kosov DN 200 na prirobnico. Obračun za 1 kos.</t>
  </si>
  <si>
    <t>7.3.14</t>
  </si>
  <si>
    <t>Montaža fazonskih kosov DN 200 na obojko. Obračun za 1 kos.</t>
  </si>
  <si>
    <t>7.3.15</t>
  </si>
  <si>
    <t>Montaža spojnih kosov DN 200 na prirobnico. Obračun za 1 kos.</t>
  </si>
  <si>
    <t>7.3.16</t>
  </si>
  <si>
    <t>Montaža zapornega ventila z vgradno garnituro, talno kapo in montažno podložno ploščo, DN 80, na prirobnico. Obračun za 1 kos.</t>
  </si>
  <si>
    <t>7.3.17</t>
  </si>
  <si>
    <t>Montaža podtalnega hidranta s talno kapo in montažno podložno ploščo, DN 80, na prirobnico. Obračun za 1 kos.</t>
  </si>
  <si>
    <t>7.3.18</t>
  </si>
  <si>
    <t>Montaža podtalnega hidranta-blatnika s talno kapo in montažno podložno ploščo, DN 80, na prirobnico. Obračun za 1 kos.</t>
  </si>
  <si>
    <t>7.3.19</t>
  </si>
  <si>
    <t>Montaža teleskopske podzemne odzračevalne armature s talno kapo in montažno podložno ploščo, DN 80, na prirobnico. Obračun za 1 kos.</t>
  </si>
  <si>
    <t>7.3.20</t>
  </si>
  <si>
    <t>Nabava, dobava in montaža 
tablic za označevanje hidrantov, zračnikov in zasunov. Obračun za 1 kos.</t>
  </si>
  <si>
    <t>7.3.21</t>
  </si>
  <si>
    <t>Izvedba tlačnega preizkusa cevovoda. Obračun za 1 kos.</t>
  </si>
  <si>
    <t>7.3.22</t>
  </si>
  <si>
    <t>Dezinfekcija cevovoda pred izvedbo prevezav in vključitvijo v obratovanje. Postavka vključuje izpiranje cevovoda in pridobitev atesta ustreznosti kvalitete vode. Obračun za 1 kos.</t>
  </si>
  <si>
    <t>7.3.23</t>
  </si>
  <si>
    <t>Izvedba meritev pretokov vode na hidrantih. Obračun za 1 kos.</t>
  </si>
  <si>
    <t>7.3.24</t>
  </si>
  <si>
    <t>Nabava in polaganje opozorilnega traku nad vodovodnimi cevmi.
Obračun po 1 m1.</t>
  </si>
  <si>
    <t>7.3.25</t>
  </si>
  <si>
    <t>Ostala dodatna in nepredvidena dela. Obračun stroškov po dejanskih stroških porabe časa in materiala po vpisu v gradbeni dnevnik. 
Ocena stroškov 10% vrednosti montažnih del.</t>
  </si>
  <si>
    <t>NABAVA MATERIALA</t>
  </si>
  <si>
    <t>cevi</t>
  </si>
  <si>
    <t>7.4.1</t>
  </si>
  <si>
    <t>NL cev, standard C40, s tesnilom za Standard spoj, DN 200.</t>
  </si>
  <si>
    <t>7.4.2</t>
  </si>
  <si>
    <t>NL cev, standard C40, s tesnilom za Vi spoj, DN 200.</t>
  </si>
  <si>
    <t>NL ravni vmesni cevni kosi</t>
  </si>
  <si>
    <t>7.4.3</t>
  </si>
  <si>
    <t>ravni vmesni cevni kos, l=500 mm, DN 200</t>
  </si>
  <si>
    <t>7.4.4</t>
  </si>
  <si>
    <t>ravni vmesni cevni kos, l=950 mm, DN 200</t>
  </si>
  <si>
    <t>7.4.5</t>
  </si>
  <si>
    <t>ravni vmesni cevni kos, l=1440 mm, DN 200</t>
  </si>
  <si>
    <t>NL fazonski kosi, prirobnični spoj</t>
  </si>
  <si>
    <t>7.4.6</t>
  </si>
  <si>
    <t>T kos, PN 10-16, DN 200/80.</t>
  </si>
  <si>
    <t>7.4.7</t>
  </si>
  <si>
    <t>F kos, PN 10-16, DN 200.</t>
  </si>
  <si>
    <t>7.4.8</t>
  </si>
  <si>
    <t>FF kos, l=300 mm, PN 10-16, DN 80.</t>
  </si>
  <si>
    <t>7.4.9</t>
  </si>
  <si>
    <t>FF kos, l=500 mm, PN 10-16, DN 80.</t>
  </si>
  <si>
    <t>7.4.10</t>
  </si>
  <si>
    <t>FF kos, l=1000 mm, PN 10-16, DN 80.</t>
  </si>
  <si>
    <t>7.4.11</t>
  </si>
  <si>
    <r>
      <t>FFK  kos 11</t>
    </r>
    <r>
      <rPr>
        <sz val="9"/>
        <rFont val="Calibri"/>
        <family val="2"/>
        <charset val="238"/>
      </rPr>
      <t>˚</t>
    </r>
    <r>
      <rPr>
        <sz val="9"/>
        <rFont val="Frutiger"/>
        <family val="2"/>
        <charset val="238"/>
      </rPr>
      <t>, PN 10-16, DN 200.</t>
    </r>
  </si>
  <si>
    <t>7.4.12</t>
  </si>
  <si>
    <t>N kos, PN 10-16, DN 80.</t>
  </si>
  <si>
    <t>7.4.13</t>
  </si>
  <si>
    <t>X kos, PN 10-16, DN 80.</t>
  </si>
  <si>
    <t>NL fazonski kosi, obojčni spoj</t>
  </si>
  <si>
    <t>7.4.14</t>
  </si>
  <si>
    <t>MMA kos, PN 10-16, Vi spoj, DN 200/80.</t>
  </si>
  <si>
    <t>7.4.15</t>
  </si>
  <si>
    <t>MMK kos 11°, PN 10-16, Vi spoj, DN 200.</t>
  </si>
  <si>
    <t>7.4.16</t>
  </si>
  <si>
    <t>MMK kos 45°, PN 10-16, Vi spoj, DN 200.</t>
  </si>
  <si>
    <t>NL spojni kosi, prirobnični spoj</t>
  </si>
  <si>
    <t>7.4.17</t>
  </si>
  <si>
    <t>Univerzalna spojka za cev LŽ DN 200, PN 10, DN 200.</t>
  </si>
  <si>
    <t>7.4.18</t>
  </si>
  <si>
    <t>Univerzalna spojka za cev NL DN 200, PN 10, DN 200.</t>
  </si>
  <si>
    <t>NL vodovodne armature</t>
  </si>
  <si>
    <t>7.4.19</t>
  </si>
  <si>
    <t>Zaporni ventil z vgradno garnituro, talno kapo in montažno podložno ploščo, PN 10, DN 80, hvgr=2.4 m.</t>
  </si>
  <si>
    <t>7.4.20</t>
  </si>
  <si>
    <t>Zaporni ventil z vgradno garnituro, talno kapo in montažno podložno ploščo, PN 10, DN 80, hvgr=2.6 m.</t>
  </si>
  <si>
    <t>7.4.21</t>
  </si>
  <si>
    <t>Podtalni hidrant, s cestno kapo in montažno podložno ploščo, DN 80, PN 10, z vgradno dolžino l=1.25 m.</t>
  </si>
  <si>
    <t>7.4.22</t>
  </si>
  <si>
    <t>Podtalni hidrant-blatnik, s cestno kapo in montažno podložno ploščo, DN 80, PN 10, z vgradno dolžino l=1.25 m.</t>
  </si>
  <si>
    <t>7.4.23</t>
  </si>
  <si>
    <t>Teleskopska odzračevalna garnitura, podzemna vgradnja, s cestno kapo in montažno podložno ploščo, DN 80, PN 16, z vgradno dolžino l=1.25 m.</t>
  </si>
  <si>
    <t>profilirana medprirobnična tesnila z jeklenim obročem</t>
  </si>
  <si>
    <t>7.4.24</t>
  </si>
  <si>
    <t>DN 80</t>
  </si>
  <si>
    <t>7.4.25</t>
  </si>
  <si>
    <t>DN 200</t>
  </si>
  <si>
    <t xml:space="preserve">vijaki z matico in podložko iz nerjavečega materiala </t>
  </si>
  <si>
    <t>7.4.26</t>
  </si>
  <si>
    <t>za DN 80 - M16/70</t>
  </si>
  <si>
    <t>7.4.27</t>
  </si>
  <si>
    <t>za DN 200 - M 20/80</t>
  </si>
  <si>
    <t>7.4.28</t>
  </si>
  <si>
    <t>Dodatni in nepredvideni material: 10% od vrednosti.</t>
  </si>
  <si>
    <t>7.4.29</t>
  </si>
  <si>
    <t>Transportni stroški nabave materiala.</t>
  </si>
  <si>
    <t>NABAVA VODOVODNEGA MATERIALA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</si>
</sst>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8" formatCode="#,##0.00\ &quot;€&quot;;[Red]\-#,##0.00\ &quot;€&quot;"/>
    <numFmt numFmtId="44" formatCode="_-* #,##0.00\ &quot;€&quot;_-;\-* #,##0.00\ &quot;€&quot;_-;_-* &quot;-&quot;??\ &quot;€&quot;_-;_-@_-"/>
    <numFmt numFmtId="164" formatCode="_-* #,##0.00\ _€_-;\-* #,##0.00\ _€_-;_-* &quot;-&quot;??\ _€_-;_-@_-"/>
    <numFmt numFmtId="165" formatCode="_-* #,##0.00\ _S_I_T_-;\-* #,##0.00\ _S_I_T_-;_-* &quot;-&quot;??\ _S_I_T_-;_-@_-"/>
    <numFmt numFmtId="166" formatCode="#,##0."/>
    <numFmt numFmtId="167" formatCode="\$#."/>
    <numFmt numFmtId="168" formatCode="#.00"/>
    <numFmt numFmtId="169" formatCode="#,"/>
    <numFmt numFmtId="170" formatCode="_-* #,##0.00\ &quot;SIT&quot;_-;\-* #,##0.00\ &quot;SIT&quot;_-;_-* &quot;-&quot;??\ &quot;SIT&quot;_-;_-@_-"/>
    <numFmt numFmtId="171" formatCode="0.000"/>
    <numFmt numFmtId="172" formatCode="#,##0.00\ &quot;€&quot;"/>
    <numFmt numFmtId="173" formatCode="#,##0.000"/>
    <numFmt numFmtId="174" formatCode="###,###,###,###.00"/>
    <numFmt numFmtId="175" formatCode=";;;"/>
  </numFmts>
  <fonts count="78">
    <font>
      <sz val="11"/>
      <color theme="1"/>
      <name val="Calibri"/>
      <family val="2"/>
      <charset val="238"/>
      <scheme val="minor"/>
    </font>
    <font>
      <sz val="11"/>
      <color indexed="8"/>
      <name val="Calibri"/>
      <family val="2"/>
      <charset val="238"/>
    </font>
    <font>
      <sz val="10"/>
      <name val="Arial"/>
      <family val="2"/>
    </font>
    <font>
      <sz val="10"/>
      <name val="Arial"/>
      <family val="2"/>
      <charset val="238"/>
    </font>
    <font>
      <sz val="10"/>
      <name val="Arial CE"/>
      <charset val="238"/>
    </font>
    <font>
      <sz val="11"/>
      <name val="Arial"/>
      <family val="2"/>
      <charset val="238"/>
    </font>
    <font>
      <sz val="10"/>
      <color indexed="8"/>
      <name val="Calibri"/>
      <family val="2"/>
      <charset val="238"/>
    </font>
    <font>
      <sz val="10"/>
      <name val="Arial CE"/>
      <family val="2"/>
      <charset val="238"/>
    </font>
    <font>
      <sz val="12"/>
      <name val="Arial"/>
      <family val="2"/>
      <charset val="238"/>
    </font>
    <font>
      <sz val="10"/>
      <name val="Calibri"/>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
      <color indexed="8"/>
      <name val="Courier"/>
      <family val="3"/>
    </font>
    <font>
      <i/>
      <sz val="11"/>
      <color indexed="23"/>
      <name val="Calibri"/>
      <family val="2"/>
      <charset val="238"/>
    </font>
    <font>
      <sz val="11"/>
      <color indexed="17"/>
      <name val="Calibri"/>
      <family val="2"/>
      <charset val="238"/>
    </font>
    <font>
      <b/>
      <sz val="14"/>
      <name val="Arial CE"/>
      <family val="2"/>
      <charset val="238"/>
    </font>
    <font>
      <b/>
      <sz val="13"/>
      <color indexed="56"/>
      <name val="Calibri"/>
      <family val="2"/>
      <charset val="238"/>
    </font>
    <font>
      <b/>
      <sz val="11"/>
      <color indexed="56"/>
      <name val="Calibri"/>
      <family val="2"/>
      <charset val="238"/>
    </font>
    <font>
      <b/>
      <sz val="1"/>
      <color indexed="8"/>
      <name val="Courier"/>
      <family val="3"/>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10"/>
      <name val="Times New Roman CE"/>
      <family val="1"/>
      <charset val="238"/>
    </font>
    <font>
      <b/>
      <sz val="12"/>
      <name val="Arial CE"/>
      <family val="2"/>
      <charset val="238"/>
    </font>
    <font>
      <sz val="10"/>
      <name val="Times New Roman"/>
      <family val="1"/>
      <charset val="238"/>
    </font>
    <font>
      <b/>
      <sz val="15"/>
      <color indexed="56"/>
      <name val="Calibri"/>
      <family val="2"/>
      <charset val="238"/>
    </font>
    <font>
      <sz val="10"/>
      <color indexed="8"/>
      <name val="MS Sans Serif"/>
      <family val="2"/>
      <charset val="238"/>
    </font>
    <font>
      <b/>
      <sz val="11"/>
      <name val="Arial CE"/>
      <family val="2"/>
      <charset val="238"/>
    </font>
    <font>
      <sz val="8"/>
      <name val="Calibri"/>
      <family val="2"/>
      <charset val="238"/>
    </font>
    <font>
      <sz val="11"/>
      <color theme="1"/>
      <name val="Calibri"/>
      <family val="2"/>
      <charset val="238"/>
      <scheme val="minor"/>
    </font>
    <font>
      <sz val="10"/>
      <color theme="1"/>
      <name val="Arial Narrow"/>
      <family val="2"/>
      <charset val="238"/>
    </font>
    <font>
      <b/>
      <sz val="10"/>
      <name val="Segoe UI"/>
      <family val="2"/>
      <charset val="238"/>
    </font>
    <font>
      <sz val="10"/>
      <name val="Segoe UI"/>
      <family val="2"/>
      <charset val="238"/>
    </font>
    <font>
      <b/>
      <sz val="10"/>
      <color indexed="9"/>
      <name val="Segoe UI"/>
      <family val="2"/>
      <charset val="238"/>
    </font>
    <font>
      <b/>
      <sz val="12"/>
      <color indexed="8"/>
      <name val="Segoe UI"/>
      <family val="2"/>
      <charset val="238"/>
    </font>
    <font>
      <i/>
      <sz val="10"/>
      <name val="Segoe UI"/>
      <family val="2"/>
      <charset val="238"/>
    </font>
    <font>
      <i/>
      <sz val="10"/>
      <color indexed="8"/>
      <name val="Segoe UI"/>
      <family val="2"/>
      <charset val="238"/>
    </font>
    <font>
      <b/>
      <i/>
      <sz val="8"/>
      <color theme="0" tint="-0.249977111117893"/>
      <name val="Segoe UI"/>
      <family val="2"/>
      <charset val="238"/>
    </font>
    <font>
      <sz val="10"/>
      <color indexed="8"/>
      <name val="Segoe UI"/>
      <family val="2"/>
      <charset val="238"/>
    </font>
    <font>
      <sz val="12"/>
      <name val="Segoe UI"/>
      <family val="2"/>
      <charset val="238"/>
    </font>
    <font>
      <b/>
      <sz val="12"/>
      <name val="Segoe UI"/>
      <family val="2"/>
      <charset val="238"/>
    </font>
    <font>
      <b/>
      <sz val="12"/>
      <color theme="0"/>
      <name val="Segoe UI"/>
      <family val="2"/>
      <charset val="238"/>
    </font>
    <font>
      <b/>
      <sz val="10"/>
      <color indexed="10"/>
      <name val="Segoe UI"/>
      <family val="2"/>
      <charset val="238"/>
    </font>
    <font>
      <sz val="12"/>
      <color indexed="8"/>
      <name val="Segoe UI"/>
      <family val="2"/>
      <charset val="238"/>
    </font>
    <font>
      <b/>
      <sz val="14"/>
      <color rgb="FF43B033"/>
      <name val="Segoe UI"/>
      <family val="2"/>
      <charset val="238"/>
    </font>
    <font>
      <b/>
      <sz val="12"/>
      <color rgb="FF43B033"/>
      <name val="Segoe UI"/>
      <family val="2"/>
      <charset val="238"/>
    </font>
    <font>
      <b/>
      <sz val="11"/>
      <color indexed="10"/>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sz val="10"/>
      <color indexed="8"/>
      <name val="Arial"/>
      <family val="2"/>
      <charset val="238"/>
    </font>
    <font>
      <sz val="10"/>
      <name val="Arial"/>
      <family val="2"/>
      <charset val="238"/>
    </font>
    <font>
      <b/>
      <sz val="10"/>
      <name val="Arial"/>
      <family val="2"/>
      <charset val="238"/>
    </font>
    <font>
      <b/>
      <i/>
      <sz val="10"/>
      <name val="Arial"/>
      <family val="2"/>
      <charset val="238"/>
    </font>
    <font>
      <sz val="8"/>
      <name val="Arial"/>
      <family val="2"/>
      <charset val="238"/>
    </font>
    <font>
      <b/>
      <sz val="10"/>
      <name val="Arial"/>
      <family val="2"/>
    </font>
    <font>
      <b/>
      <sz val="8"/>
      <name val="Arial"/>
      <family val="2"/>
      <charset val="238"/>
    </font>
    <font>
      <b/>
      <i/>
      <sz val="8"/>
      <name val="Arial"/>
      <family val="2"/>
      <charset val="238"/>
    </font>
    <font>
      <b/>
      <sz val="12"/>
      <name val="Arial"/>
      <family val="2"/>
      <charset val="238"/>
    </font>
    <font>
      <sz val="8"/>
      <color theme="0" tint="-0.499984740745262"/>
      <name val="Arial"/>
      <family val="2"/>
      <charset val="238"/>
    </font>
    <font>
      <sz val="10"/>
      <color theme="0" tint="-0.499984740745262"/>
      <name val="Arial"/>
      <family val="2"/>
      <charset val="238"/>
    </font>
    <font>
      <i/>
      <sz val="10"/>
      <name val="Arial"/>
      <family val="2"/>
      <charset val="238"/>
    </font>
    <font>
      <vertAlign val="superscript"/>
      <sz val="10"/>
      <name val="Arial"/>
      <family val="2"/>
      <charset val="238"/>
    </font>
    <font>
      <b/>
      <vertAlign val="superscript"/>
      <sz val="10"/>
      <name val="Arial"/>
      <family val="2"/>
      <charset val="238"/>
    </font>
    <font>
      <strike/>
      <sz val="10"/>
      <name val="Arial"/>
      <family val="2"/>
      <charset val="238"/>
    </font>
    <font>
      <sz val="10"/>
      <color theme="1"/>
      <name val="Arial"/>
      <family val="2"/>
      <charset val="238"/>
    </font>
    <font>
      <b/>
      <sz val="10"/>
      <color theme="0"/>
      <name val="Segoe UI"/>
      <family val="2"/>
      <charset val="238"/>
    </font>
    <font>
      <sz val="9"/>
      <name val="Calibri"/>
      <family val="2"/>
      <charset val="238"/>
    </font>
    <font>
      <sz val="9"/>
      <name val="Frutiger"/>
      <family val="2"/>
      <charset val="238"/>
    </font>
    <font>
      <sz val="11"/>
      <name val="Calibri"/>
      <family val="2"/>
      <charset val="23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8"/>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43B033"/>
        <bgColor indexed="64"/>
      </patternFill>
    </fill>
    <fill>
      <patternFill patternType="solid">
        <fgColor indexed="56"/>
      </patternFill>
    </fill>
    <fill>
      <patternFill patternType="solid">
        <fgColor indexed="54"/>
      </patternFill>
    </fill>
    <fill>
      <patternFill patternType="solid">
        <fgColor indexed="9"/>
      </patternFill>
    </fill>
    <fill>
      <patternFill patternType="solid">
        <fgColor rgb="FF92D050"/>
        <bgColor indexed="64"/>
      </patternFill>
    </fill>
    <fill>
      <patternFill patternType="solid">
        <fgColor theme="0" tint="-0.249977111117893"/>
        <bgColor indexed="64"/>
      </patternFill>
    </fill>
  </fills>
  <borders count="9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double">
        <color indexed="52"/>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right/>
      <top style="thin">
        <color indexed="62"/>
      </top>
      <bottom style="double">
        <color indexed="62"/>
      </bottom>
      <diagonal/>
    </border>
    <border>
      <left/>
      <right/>
      <top style="double">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medium">
        <color indexed="64"/>
      </top>
      <bottom style="medium">
        <color indexed="64"/>
      </bottom>
      <diagonal/>
    </border>
    <border>
      <left style="thin">
        <color indexed="64"/>
      </left>
      <right style="thin">
        <color indexed="64"/>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right/>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thin">
        <color indexed="64"/>
      </right>
      <top/>
      <bottom/>
      <diagonal/>
    </border>
    <border>
      <left style="double">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bottom style="thin">
        <color indexed="64"/>
      </bottom>
      <diagonal/>
    </border>
    <border>
      <left style="hair">
        <color indexed="64"/>
      </left>
      <right style="double">
        <color indexed="64"/>
      </right>
      <top/>
      <bottom style="hair">
        <color indexed="64"/>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hair">
        <color indexed="64"/>
      </left>
      <right style="double">
        <color indexed="64"/>
      </right>
      <top style="hair">
        <color indexed="64"/>
      </top>
      <bottom/>
      <diagonal/>
    </border>
    <border>
      <left/>
      <right style="double">
        <color indexed="64"/>
      </right>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bottom style="medium">
        <color indexed="64"/>
      </bottom>
      <diagonal/>
    </border>
    <border>
      <left style="double">
        <color indexed="64"/>
      </left>
      <right style="hair">
        <color indexed="64"/>
      </right>
      <top/>
      <bottom style="hair">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thin">
        <color indexed="64"/>
      </bottom>
      <diagonal/>
    </border>
    <border>
      <left style="hair">
        <color indexed="64"/>
      </left>
      <right style="medium">
        <color indexed="64"/>
      </right>
      <top style="hair">
        <color indexed="64"/>
      </top>
      <bottom/>
      <diagonal/>
    </border>
    <border>
      <left/>
      <right style="medium">
        <color indexed="64"/>
      </right>
      <top/>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56"/>
      </top>
      <bottom style="double">
        <color indexed="56"/>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hair">
        <color auto="1"/>
      </left>
      <right style="hair">
        <color auto="1"/>
      </right>
      <top style="hair">
        <color indexed="64"/>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002">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 applyNumberFormat="0" applyAlignment="0" applyProtection="0"/>
    <xf numFmtId="0" fontId="14" fillId="21" borderId="2" applyNumberFormat="0" applyAlignment="0" applyProtection="0"/>
    <xf numFmtId="165" fontId="4" fillId="0" borderId="0" applyFont="0" applyFill="0" applyBorder="0" applyAlignment="0" applyProtection="0"/>
    <xf numFmtId="166" fontId="15" fillId="0" borderId="0">
      <protection locked="0"/>
    </xf>
    <xf numFmtId="167" fontId="15" fillId="0" borderId="0">
      <protection locked="0"/>
    </xf>
    <xf numFmtId="0" fontId="15" fillId="0" borderId="0">
      <protection locked="0"/>
    </xf>
    <xf numFmtId="0" fontId="17" fillId="4" borderId="0" applyNumberFormat="0" applyBorder="0" applyAlignment="0" applyProtection="0"/>
    <xf numFmtId="0" fontId="3" fillId="0" borderId="0"/>
    <xf numFmtId="0" fontId="16" fillId="0" borderId="0" applyNumberFormat="0" applyFill="0" applyBorder="0" applyAlignment="0" applyProtection="0"/>
    <xf numFmtId="168" fontId="15" fillId="0" borderId="0">
      <protection locked="0"/>
    </xf>
    <xf numFmtId="0" fontId="17" fillId="4" borderId="0" applyNumberFormat="0" applyBorder="0" applyAlignment="0" applyProtection="0"/>
    <xf numFmtId="0" fontId="18" fillId="0" borderId="0" applyNumberFormat="0"/>
    <xf numFmtId="0" fontId="19" fillId="0" borderId="3" applyNumberFormat="0" applyFill="0" applyAlignment="0" applyProtection="0"/>
    <xf numFmtId="0" fontId="20" fillId="0" borderId="4" applyNumberFormat="0" applyFill="0" applyAlignment="0" applyProtection="0"/>
    <xf numFmtId="0" fontId="20" fillId="0" borderId="0" applyNumberFormat="0" applyFill="0" applyBorder="0" applyAlignment="0" applyProtection="0"/>
    <xf numFmtId="169" fontId="21" fillId="0" borderId="0">
      <protection locked="0"/>
    </xf>
    <xf numFmtId="169" fontId="21" fillId="0" borderId="0">
      <protection locked="0"/>
    </xf>
    <xf numFmtId="0" fontId="22" fillId="7" borderId="1" applyNumberFormat="0" applyAlignment="0" applyProtection="0"/>
    <xf numFmtId="0" fontId="25" fillId="20" borderId="5" applyNumberFormat="0" applyAlignment="0" applyProtection="0"/>
    <xf numFmtId="39" fontId="2" fillId="0" borderId="6">
      <alignment horizontal="right" vertical="top" wrapText="1"/>
    </xf>
    <xf numFmtId="0" fontId="23" fillId="0" borderId="7" applyNumberFormat="0" applyFill="0" applyAlignment="0" applyProtection="0"/>
    <xf numFmtId="0" fontId="32" fillId="0" borderId="8"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0" applyNumberFormat="0" applyFill="0" applyBorder="0" applyAlignment="0" applyProtection="0"/>
    <xf numFmtId="0" fontId="26" fillId="0" borderId="0" applyNumberFormat="0" applyFill="0" applyBorder="0" applyAlignment="0" applyProtection="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49" fontId="4" fillId="0" borderId="0"/>
    <xf numFmtId="0" fontId="7" fillId="0" borderId="0">
      <alignment vertical="top" wrapText="1"/>
    </xf>
    <xf numFmtId="0" fontId="36" fillId="0" borderId="0"/>
    <xf numFmtId="0" fontId="10" fillId="0" borderId="0"/>
    <xf numFmtId="0" fontId="36" fillId="0" borderId="0"/>
    <xf numFmtId="0" fontId="10" fillId="0" borderId="0"/>
    <xf numFmtId="0" fontId="3" fillId="0" borderId="0"/>
    <xf numFmtId="0" fontId="4" fillId="0" borderId="0"/>
    <xf numFmtId="0" fontId="7" fillId="0" borderId="0"/>
    <xf numFmtId="0" fontId="4" fillId="0" borderId="0"/>
    <xf numFmtId="0" fontId="4"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36" fillId="0" borderId="0"/>
    <xf numFmtId="0" fontId="10" fillId="0" borderId="0"/>
    <xf numFmtId="0" fontId="4" fillId="0" borderId="0"/>
    <xf numFmtId="0" fontId="3" fillId="0" borderId="0" applyFont="0" applyBorder="0"/>
    <xf numFmtId="0" fontId="3" fillId="0" borderId="0"/>
    <xf numFmtId="0" fontId="3" fillId="0" borderId="0"/>
    <xf numFmtId="0" fontId="3" fillId="0" borderId="0"/>
    <xf numFmtId="0" fontId="3" fillId="0" borderId="0"/>
    <xf numFmtId="0" fontId="36" fillId="0" borderId="0"/>
    <xf numFmtId="0" fontId="10" fillId="0" borderId="0"/>
    <xf numFmtId="0" fontId="36" fillId="0" borderId="0"/>
    <xf numFmtId="0" fontId="10" fillId="0" borderId="0"/>
    <xf numFmtId="0" fontId="3" fillId="0" borderId="0"/>
    <xf numFmtId="0" fontId="36" fillId="0" borderId="0"/>
    <xf numFmtId="0" fontId="10" fillId="0" borderId="0"/>
    <xf numFmtId="0" fontId="36" fillId="0" borderId="0"/>
    <xf numFmtId="0" fontId="10" fillId="0" borderId="0"/>
    <xf numFmtId="0" fontId="36" fillId="0" borderId="0"/>
    <xf numFmtId="0" fontId="10" fillId="0" borderId="0"/>
    <xf numFmtId="0" fontId="3" fillId="0" borderId="0"/>
    <xf numFmtId="0" fontId="36" fillId="0" borderId="0"/>
    <xf numFmtId="0" fontId="10" fillId="0" borderId="0"/>
    <xf numFmtId="0" fontId="36" fillId="0" borderId="0"/>
    <xf numFmtId="0" fontId="10" fillId="0" borderId="0"/>
    <xf numFmtId="0" fontId="3" fillId="0" borderId="0"/>
    <xf numFmtId="0" fontId="36" fillId="0" borderId="0"/>
    <xf numFmtId="0" fontId="10" fillId="0" borderId="0"/>
    <xf numFmtId="0" fontId="36" fillId="0" borderId="0"/>
    <xf numFmtId="0" fontId="10" fillId="0" borderId="0"/>
    <xf numFmtId="0" fontId="36" fillId="0" borderId="0"/>
    <xf numFmtId="0" fontId="10" fillId="0" borderId="0"/>
    <xf numFmtId="0" fontId="5" fillId="0" borderId="0"/>
    <xf numFmtId="0" fontId="3" fillId="0" borderId="0"/>
    <xf numFmtId="0" fontId="3" fillId="0" borderId="0"/>
    <xf numFmtId="0" fontId="4" fillId="0" borderId="0"/>
    <xf numFmtId="0" fontId="33" fillId="0" borderId="0"/>
    <xf numFmtId="0" fontId="2" fillId="0" borderId="0"/>
    <xf numFmtId="0" fontId="5" fillId="0" borderId="0"/>
    <xf numFmtId="0" fontId="7" fillId="0" borderId="0"/>
    <xf numFmtId="0" fontId="24" fillId="22" borderId="0" applyNumberFormat="0" applyBorder="0" applyAlignment="0" applyProtection="0"/>
    <xf numFmtId="0" fontId="24" fillId="22" borderId="0" applyNumberFormat="0" applyBorder="0" applyAlignment="0" applyProtection="0"/>
    <xf numFmtId="0" fontId="34" fillId="0" borderId="0">
      <alignment horizontal="left" vertical="top" wrapText="1" readingOrder="1"/>
    </xf>
    <xf numFmtId="0" fontId="3" fillId="0" borderId="0"/>
    <xf numFmtId="0" fontId="8" fillId="0" borderId="0" applyNumberFormat="0" applyFill="0" applyBorder="0" applyAlignment="0" applyProtection="0"/>
    <xf numFmtId="0" fontId="8" fillId="0" borderId="0" applyNumberFormat="0" applyFill="0" applyBorder="0" applyAlignment="0" applyProtection="0"/>
    <xf numFmtId="0" fontId="4" fillId="0" borderId="0"/>
    <xf numFmtId="0" fontId="3" fillId="0" borderId="0"/>
    <xf numFmtId="0" fontId="8" fillId="0" borderId="0" applyNumberFormat="0" applyFill="0" applyBorder="0" applyAlignment="0" applyProtection="0"/>
    <xf numFmtId="0" fontId="3" fillId="0" borderId="0"/>
    <xf numFmtId="0" fontId="2" fillId="0" borderId="0"/>
    <xf numFmtId="0" fontId="3" fillId="23" borderId="9" applyNumberFormat="0" applyFont="0" applyAlignment="0" applyProtection="0"/>
    <xf numFmtId="9" fontId="3" fillId="0" borderId="0" applyFont="0" applyFill="0" applyBorder="0" applyAlignment="0" applyProtection="0"/>
    <xf numFmtId="9" fontId="5" fillId="0" borderId="0" applyFont="0" applyFill="0" applyBorder="0" applyAlignment="0" applyProtection="0"/>
    <xf numFmtId="0" fontId="10" fillId="23" borderId="9" applyNumberFormat="0" applyFont="0" applyAlignment="0" applyProtection="0"/>
    <xf numFmtId="0" fontId="28" fillId="0" borderId="0" applyNumberFormat="0" applyFill="0" applyBorder="0" applyAlignment="0" applyProtection="0"/>
    <xf numFmtId="0" fontId="25" fillId="20" borderId="5" applyNumberFormat="0" applyAlignment="0" applyProtection="0"/>
    <xf numFmtId="0" fontId="16" fillId="0" borderId="0" applyNumberFormat="0" applyFill="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23" fillId="0" borderId="7" applyNumberFormat="0" applyFill="0" applyAlignment="0" applyProtection="0"/>
    <xf numFmtId="0" fontId="14" fillId="21" borderId="2" applyNumberFormat="0" applyAlignment="0" applyProtection="0"/>
    <xf numFmtId="0" fontId="13" fillId="20" borderId="1" applyNumberFormat="0" applyAlignment="0" applyProtection="0"/>
    <xf numFmtId="0" fontId="12" fillId="3" borderId="0" applyNumberFormat="0" applyBorder="0" applyAlignment="0" applyProtection="0"/>
    <xf numFmtId="0" fontId="7" fillId="0" borderId="0"/>
    <xf numFmtId="0" fontId="7" fillId="0" borderId="0"/>
    <xf numFmtId="0" fontId="2" fillId="0" borderId="10">
      <alignment horizontal="left" vertical="top" wrapText="1"/>
    </xf>
    <xf numFmtId="0" fontId="2" fillId="0" borderId="10">
      <alignment horizontal="left" vertical="top" wrapText="1"/>
    </xf>
    <xf numFmtId="0" fontId="26" fillId="0" borderId="0" applyNumberFormat="0" applyFill="0" applyBorder="0" applyAlignment="0" applyProtection="0"/>
    <xf numFmtId="0" fontId="27" fillId="0" borderId="11" applyNumberFormat="0" applyFill="0" applyAlignment="0" applyProtection="0"/>
    <xf numFmtId="0" fontId="30" fillId="0" borderId="12" applyNumberFormat="0"/>
    <xf numFmtId="170" fontId="4"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164" fontId="10" fillId="0" borderId="0" applyFont="0" applyFill="0" applyBorder="0" applyAlignment="0" applyProtection="0"/>
    <xf numFmtId="171"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165" fontId="31" fillId="0" borderId="0" applyFont="0" applyFill="0" applyBorder="0" applyAlignment="0" applyProtection="0"/>
    <xf numFmtId="0" fontId="22" fillId="7" borderId="1" applyNumberFormat="0" applyAlignment="0" applyProtection="0"/>
    <xf numFmtId="0" fontId="27" fillId="0" borderId="11" applyNumberFormat="0" applyFill="0" applyAlignment="0" applyProtection="0"/>
    <xf numFmtId="0" fontId="28" fillId="0" borderId="0" applyNumberFormat="0" applyFill="0" applyBorder="0" applyAlignment="0" applyProtection="0"/>
    <xf numFmtId="49" fontId="29" fillId="0" borderId="0">
      <alignment vertical="top"/>
      <protection locked="0"/>
    </xf>
    <xf numFmtId="0" fontId="37" fillId="0" borderId="0"/>
    <xf numFmtId="0" fontId="4" fillId="0" borderId="0"/>
    <xf numFmtId="0" fontId="4" fillId="0" borderId="0"/>
    <xf numFmtId="0" fontId="3"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3" borderId="9"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44" fontId="36" fillId="0" borderId="0" applyFont="0" applyFill="0" applyBorder="0" applyAlignment="0" applyProtection="0"/>
    <xf numFmtId="9" fontId="36" fillId="0" borderId="0" applyFont="0" applyFill="0" applyBorder="0" applyAlignment="0" applyProtection="0"/>
    <xf numFmtId="0" fontId="11" fillId="28" borderId="0" applyNumberFormat="0" applyBorder="0" applyAlignment="0" applyProtection="0"/>
    <xf numFmtId="0" fontId="11" fillId="19" borderId="0" applyNumberFormat="0" applyBorder="0" applyAlignment="0" applyProtection="0"/>
    <xf numFmtId="0" fontId="11" fillId="11" borderId="0" applyNumberFormat="0" applyBorder="0" applyAlignment="0" applyProtection="0"/>
    <xf numFmtId="0" fontId="11" fillId="29" borderId="0" applyNumberFormat="0" applyBorder="0" applyAlignment="0" applyProtection="0"/>
    <xf numFmtId="0" fontId="11" fillId="17" borderId="0" applyNumberFormat="0" applyBorder="0" applyAlignment="0" applyProtection="0"/>
    <xf numFmtId="0" fontId="12" fillId="5" borderId="0" applyNumberFormat="0" applyBorder="0" applyAlignment="0" applyProtection="0"/>
    <xf numFmtId="0" fontId="53" fillId="30" borderId="1" applyNumberFormat="0" applyAlignment="0" applyProtection="0"/>
    <xf numFmtId="0" fontId="54" fillId="0" borderId="82" applyNumberFormat="0" applyFill="0" applyAlignment="0" applyProtection="0"/>
    <xf numFmtId="0" fontId="55" fillId="0" borderId="83" applyNumberFormat="0" applyFill="0" applyAlignment="0" applyProtection="0"/>
    <xf numFmtId="0" fontId="56" fillId="0" borderId="84" applyNumberFormat="0" applyFill="0" applyAlignment="0" applyProtection="0"/>
    <xf numFmtId="0" fontId="56" fillId="0" borderId="0" applyNumberFormat="0" applyFill="0" applyBorder="0" applyAlignment="0" applyProtection="0"/>
    <xf numFmtId="0" fontId="22" fillId="22" borderId="1" applyNumberFormat="0" applyAlignment="0" applyProtection="0"/>
    <xf numFmtId="0" fontId="28" fillId="0" borderId="85" applyNumberFormat="0" applyFill="0" applyAlignment="0" applyProtection="0"/>
    <xf numFmtId="0" fontId="57" fillId="22" borderId="0" applyNumberFormat="0" applyBorder="0" applyAlignment="0" applyProtection="0"/>
    <xf numFmtId="0" fontId="4" fillId="23" borderId="9" applyNumberFormat="0" applyFont="0" applyAlignment="0" applyProtection="0"/>
    <xf numFmtId="0" fontId="27" fillId="0" borderId="86" applyNumberFormat="0" applyFill="0" applyAlignment="0" applyProtection="0"/>
    <xf numFmtId="165" fontId="3" fillId="0" borderId="0" applyFont="0" applyFill="0" applyBorder="0" applyAlignment="0" applyProtection="0"/>
    <xf numFmtId="0" fontId="59" fillId="0" borderId="0"/>
    <xf numFmtId="0" fontId="58" fillId="0" borderId="0"/>
    <xf numFmtId="0" fontId="31" fillId="0" borderId="0"/>
    <xf numFmtId="0" fontId="31" fillId="0" borderId="0"/>
    <xf numFmtId="0" fontId="73" fillId="0" borderId="0"/>
  </cellStyleXfs>
  <cellXfs count="527">
    <xf numFmtId="0" fontId="0" fillId="0" borderId="0" xfId="0"/>
    <xf numFmtId="49" fontId="6" fillId="0" borderId="14" xfId="0" applyNumberFormat="1" applyFont="1" applyBorder="1" applyAlignment="1">
      <alignment vertical="top" wrapText="1"/>
    </xf>
    <xf numFmtId="0" fontId="6" fillId="0" borderId="14" xfId="0" applyFont="1" applyBorder="1" applyAlignment="1"/>
    <xf numFmtId="0" fontId="9" fillId="0" borderId="14" xfId="0" applyFont="1" applyBorder="1" applyAlignment="1">
      <alignment vertical="top" wrapText="1"/>
    </xf>
    <xf numFmtId="0" fontId="6" fillId="0" borderId="0" xfId="0" applyFont="1" applyBorder="1"/>
    <xf numFmtId="0" fontId="6" fillId="0" borderId="0" xfId="0" applyFont="1"/>
    <xf numFmtId="0" fontId="6" fillId="0" borderId="0" xfId="0" applyFont="1" applyAlignment="1">
      <alignment wrapText="1"/>
    </xf>
    <xf numFmtId="0" fontId="6" fillId="0" borderId="16" xfId="0" applyFont="1" applyBorder="1"/>
    <xf numFmtId="0" fontId="6" fillId="0" borderId="14" xfId="0" applyFont="1" applyFill="1" applyBorder="1" applyAlignment="1">
      <alignment horizontal="left"/>
    </xf>
    <xf numFmtId="0" fontId="6" fillId="0" borderId="14" xfId="0" applyFont="1" applyFill="1" applyBorder="1" applyAlignment="1">
      <alignment horizontal="left" wrapText="1"/>
    </xf>
    <xf numFmtId="0" fontId="6" fillId="0" borderId="14" xfId="0" applyFont="1" applyBorder="1"/>
    <xf numFmtId="0" fontId="9" fillId="0" borderId="15" xfId="0" applyFont="1" applyBorder="1" applyAlignment="1">
      <alignment vertical="top" wrapText="1"/>
    </xf>
    <xf numFmtId="0" fontId="6" fillId="0" borderId="15" xfId="0" applyFont="1" applyBorder="1" applyAlignment="1"/>
    <xf numFmtId="49" fontId="6" fillId="0" borderId="15" xfId="0" applyNumberFormat="1" applyFont="1" applyBorder="1" applyAlignment="1">
      <alignment vertical="top" wrapText="1"/>
    </xf>
    <xf numFmtId="0" fontId="39" fillId="0" borderId="13" xfId="338" applyFont="1" applyBorder="1" applyAlignment="1" applyProtection="1">
      <alignment horizontal="center" vertical="top"/>
    </xf>
    <xf numFmtId="0" fontId="39" fillId="0" borderId="13" xfId="338" applyFont="1" applyBorder="1" applyAlignment="1" applyProtection="1">
      <alignment horizontal="justify"/>
    </xf>
    <xf numFmtId="4" fontId="39" fillId="0" borderId="13" xfId="338" applyNumberFormat="1" applyFont="1" applyBorder="1" applyAlignment="1" applyProtection="1">
      <alignment horizontal="center"/>
    </xf>
    <xf numFmtId="0" fontId="39" fillId="0" borderId="0" xfId="338" applyFont="1" applyBorder="1" applyAlignment="1" applyProtection="1">
      <alignment horizontal="center" vertical="center"/>
    </xf>
    <xf numFmtId="0" fontId="39" fillId="0" borderId="0" xfId="338" applyFont="1" applyBorder="1" applyAlignment="1" applyProtection="1">
      <alignment horizontal="justify"/>
    </xf>
    <xf numFmtId="4" fontId="39" fillId="0" borderId="0" xfId="338" applyNumberFormat="1" applyFont="1" applyBorder="1" applyAlignment="1" applyProtection="1">
      <alignment horizontal="center"/>
    </xf>
    <xf numFmtId="49" fontId="38" fillId="25" borderId="54" xfId="0" applyNumberFormat="1" applyFont="1" applyFill="1" applyBorder="1" applyAlignment="1">
      <alignment horizontal="center" wrapText="1"/>
    </xf>
    <xf numFmtId="172" fontId="38" fillId="25" borderId="55" xfId="0" applyNumberFormat="1" applyFont="1" applyFill="1" applyBorder="1" applyAlignment="1">
      <alignment horizontal="center" vertical="top" wrapText="1"/>
    </xf>
    <xf numFmtId="0" fontId="43" fillId="26" borderId="17" xfId="0" applyNumberFormat="1" applyFont="1" applyFill="1" applyBorder="1" applyAlignment="1">
      <alignment vertical="top" wrapText="1"/>
    </xf>
    <xf numFmtId="172" fontId="44" fillId="26" borderId="53" xfId="0" applyNumberFormat="1" applyFont="1" applyFill="1" applyBorder="1" applyAlignment="1">
      <alignment horizontal="center" vertical="top" wrapText="1"/>
    </xf>
    <xf numFmtId="0" fontId="45" fillId="26" borderId="59" xfId="0" applyFont="1" applyFill="1" applyBorder="1" applyAlignment="1"/>
    <xf numFmtId="0" fontId="43" fillId="26" borderId="62" xfId="0" applyNumberFormat="1" applyFont="1" applyFill="1" applyBorder="1" applyAlignment="1">
      <alignment vertical="top" wrapText="1"/>
    </xf>
    <xf numFmtId="172" fontId="44" fillId="26" borderId="63" xfId="0" applyNumberFormat="1" applyFont="1" applyFill="1" applyBorder="1" applyAlignment="1">
      <alignment horizontal="center" vertical="top" wrapText="1"/>
    </xf>
    <xf numFmtId="0" fontId="45" fillId="26" borderId="61" xfId="0" applyFont="1" applyFill="1" applyBorder="1" applyAlignment="1"/>
    <xf numFmtId="49" fontId="38" fillId="0" borderId="64" xfId="0" applyNumberFormat="1" applyFont="1" applyBorder="1" applyAlignment="1">
      <alignment vertical="top" wrapText="1"/>
    </xf>
    <xf numFmtId="0" fontId="38" fillId="0" borderId="15" xfId="0" applyNumberFormat="1" applyFont="1" applyBorder="1" applyAlignment="1">
      <alignment vertical="top" wrapText="1"/>
    </xf>
    <xf numFmtId="4" fontId="38" fillId="0" borderId="57" xfId="0" applyNumberFormat="1" applyFont="1" applyBorder="1" applyAlignment="1"/>
    <xf numFmtId="49" fontId="42" fillId="26" borderId="56" xfId="0" applyNumberFormat="1" applyFont="1" applyFill="1" applyBorder="1" applyAlignment="1">
      <alignment horizontal="center" wrapText="1"/>
    </xf>
    <xf numFmtId="0" fontId="43" fillId="26" borderId="20" xfId="0" applyNumberFormat="1" applyFont="1" applyFill="1" applyBorder="1" applyAlignment="1">
      <alignment vertical="top" wrapText="1"/>
    </xf>
    <xf numFmtId="0" fontId="45" fillId="26" borderId="60" xfId="0" applyFont="1" applyFill="1" applyBorder="1" applyAlignment="1"/>
    <xf numFmtId="49" fontId="42" fillId="26" borderId="58" xfId="0" applyNumberFormat="1" applyFont="1" applyFill="1" applyBorder="1" applyAlignment="1">
      <alignment horizontal="center" wrapText="1"/>
    </xf>
    <xf numFmtId="49" fontId="42" fillId="26" borderId="65" xfId="0" applyNumberFormat="1" applyFont="1" applyFill="1" applyBorder="1" applyAlignment="1">
      <alignment horizontal="center" wrapText="1"/>
    </xf>
    <xf numFmtId="0" fontId="38" fillId="0" borderId="0" xfId="351" applyFont="1" applyBorder="1" applyAlignment="1" applyProtection="1">
      <alignment horizontal="center" wrapText="1"/>
    </xf>
    <xf numFmtId="172" fontId="46" fillId="0" borderId="27" xfId="351" applyNumberFormat="1" applyFont="1" applyFill="1" applyBorder="1" applyAlignment="1" applyProtection="1">
      <alignment horizontal="center" vertical="center"/>
    </xf>
    <xf numFmtId="172" fontId="47" fillId="0" borderId="27" xfId="351" applyNumberFormat="1" applyFont="1" applyFill="1" applyBorder="1" applyAlignment="1" applyProtection="1">
      <alignment horizontal="center" vertical="center"/>
    </xf>
    <xf numFmtId="0" fontId="45" fillId="0" borderId="0" xfId="0" applyFont="1" applyBorder="1" applyAlignment="1">
      <alignment vertical="top"/>
    </xf>
    <xf numFmtId="49" fontId="39" fillId="0" borderId="15" xfId="350" applyNumberFormat="1" applyFont="1" applyFill="1" applyBorder="1" applyAlignment="1" applyProtection="1">
      <alignment horizontal="left" vertical="top"/>
    </xf>
    <xf numFmtId="4" fontId="38" fillId="0" borderId="15" xfId="279" applyNumberFormat="1" applyFont="1" applyFill="1" applyBorder="1" applyAlignment="1">
      <alignment vertical="top"/>
    </xf>
    <xf numFmtId="172" fontId="38" fillId="0" borderId="15" xfId="279" applyNumberFormat="1" applyFont="1" applyFill="1" applyBorder="1" applyAlignment="1">
      <alignment vertical="top"/>
    </xf>
    <xf numFmtId="172" fontId="39" fillId="0" borderId="15" xfId="0" applyNumberFormat="1" applyFont="1" applyBorder="1" applyAlignment="1">
      <alignment vertical="top"/>
    </xf>
    <xf numFmtId="0" fontId="39" fillId="0" borderId="0" xfId="339" applyFont="1" applyFill="1" applyAlignment="1">
      <alignment horizontal="center" vertical="top"/>
    </xf>
    <xf numFmtId="49" fontId="40" fillId="0" borderId="21" xfId="0" applyNumberFormat="1" applyFont="1" applyFill="1" applyBorder="1" applyAlignment="1">
      <alignment horizontal="left" vertical="top" wrapText="1"/>
    </xf>
    <xf numFmtId="0" fontId="38" fillId="0" borderId="21" xfId="183" applyNumberFormat="1" applyFont="1" applyFill="1" applyBorder="1" applyAlignment="1">
      <alignment horizontal="left" vertical="top" wrapText="1"/>
    </xf>
    <xf numFmtId="4" fontId="40" fillId="0" borderId="21" xfId="183" applyNumberFormat="1" applyFont="1" applyFill="1" applyBorder="1" applyAlignment="1">
      <alignment horizontal="right" vertical="top" wrapText="1"/>
    </xf>
    <xf numFmtId="172" fontId="40" fillId="0" borderId="21" xfId="183" applyNumberFormat="1" applyFont="1" applyFill="1" applyBorder="1" applyAlignment="1">
      <alignment horizontal="right" vertical="top" wrapText="1"/>
    </xf>
    <xf numFmtId="0" fontId="39" fillId="0" borderId="0" xfId="339" applyFont="1" applyAlignment="1">
      <alignment vertical="top"/>
    </xf>
    <xf numFmtId="0" fontId="40" fillId="24" borderId="0" xfId="351" applyNumberFormat="1" applyFont="1" applyFill="1" applyBorder="1" applyAlignment="1" applyProtection="1">
      <alignment horizontal="center" vertical="top" wrapText="1"/>
      <protection locked="0"/>
    </xf>
    <xf numFmtId="0" fontId="40" fillId="24" borderId="0" xfId="372" applyFont="1" applyFill="1" applyBorder="1" applyAlignment="1" applyProtection="1">
      <alignment horizontal="center" vertical="top" wrapText="1"/>
      <protection locked="0"/>
    </xf>
    <xf numFmtId="0" fontId="40" fillId="24" borderId="0" xfId="372" applyFont="1" applyFill="1" applyBorder="1" applyAlignment="1" applyProtection="1">
      <alignment horizontal="center" vertical="top"/>
      <protection locked="0"/>
    </xf>
    <xf numFmtId="4" fontId="40" fillId="24" borderId="0" xfId="372" applyNumberFormat="1" applyFont="1" applyFill="1" applyBorder="1" applyAlignment="1" applyProtection="1">
      <alignment horizontal="center" vertical="top" wrapText="1"/>
      <protection locked="0"/>
    </xf>
    <xf numFmtId="172" fontId="40" fillId="24" borderId="0" xfId="372" applyNumberFormat="1" applyFont="1" applyFill="1" applyBorder="1" applyAlignment="1" applyProtection="1">
      <alignment horizontal="center" vertical="top" wrapText="1"/>
      <protection locked="0"/>
    </xf>
    <xf numFmtId="0" fontId="39" fillId="0" borderId="0" xfId="339" applyFont="1" applyAlignment="1">
      <alignment horizontal="center" vertical="top"/>
    </xf>
    <xf numFmtId="49" fontId="49" fillId="0" borderId="0" xfId="0" applyNumberFormat="1" applyFont="1" applyBorder="1" applyAlignment="1">
      <alignment horizontal="left" vertical="top" wrapText="1"/>
    </xf>
    <xf numFmtId="0" fontId="49" fillId="0" borderId="0" xfId="0" applyNumberFormat="1" applyFont="1" applyBorder="1" applyAlignment="1">
      <alignment vertical="top" wrapText="1"/>
    </xf>
    <xf numFmtId="4" fontId="45" fillId="0" borderId="0" xfId="0" applyNumberFormat="1" applyFont="1" applyBorder="1" applyAlignment="1">
      <alignment horizontal="right" vertical="top" wrapText="1"/>
    </xf>
    <xf numFmtId="4" fontId="39" fillId="0" borderId="0" xfId="0" applyNumberFormat="1" applyFont="1" applyBorder="1" applyAlignment="1">
      <alignment horizontal="right" vertical="top" wrapText="1"/>
    </xf>
    <xf numFmtId="172" fontId="39" fillId="0" borderId="0" xfId="279" applyNumberFormat="1" applyFont="1" applyBorder="1" applyAlignment="1">
      <alignment horizontal="right" vertical="top" shrinkToFit="1"/>
    </xf>
    <xf numFmtId="172" fontId="45" fillId="0" borderId="0" xfId="0" applyNumberFormat="1" applyFont="1" applyBorder="1" applyAlignment="1">
      <alignment horizontal="right" vertical="top" shrinkToFit="1"/>
    </xf>
    <xf numFmtId="4" fontId="50" fillId="26" borderId="19" xfId="0" applyNumberFormat="1" applyFont="1" applyFill="1" applyBorder="1" applyAlignment="1">
      <alignment horizontal="right" vertical="top" wrapText="1"/>
    </xf>
    <xf numFmtId="4" fontId="46" fillId="26" borderId="19" xfId="0" applyNumberFormat="1" applyFont="1" applyFill="1" applyBorder="1" applyAlignment="1">
      <alignment horizontal="right" vertical="top" wrapText="1"/>
    </xf>
    <xf numFmtId="172" fontId="46" fillId="26" borderId="19" xfId="279" applyNumberFormat="1" applyFont="1" applyFill="1" applyBorder="1" applyAlignment="1">
      <alignment horizontal="right" vertical="top" shrinkToFit="1"/>
    </xf>
    <xf numFmtId="172" fontId="50" fillId="26" borderId="43" xfId="0" applyNumberFormat="1" applyFont="1" applyFill="1" applyBorder="1" applyAlignment="1">
      <alignment horizontal="right" vertical="top" shrinkToFit="1"/>
    </xf>
    <xf numFmtId="0" fontId="50" fillId="0" borderId="0" xfId="0" applyFont="1" applyBorder="1" applyAlignment="1">
      <alignment vertical="top"/>
    </xf>
    <xf numFmtId="49" fontId="38" fillId="0" borderId="37" xfId="0" applyNumberFormat="1" applyFont="1" applyBorder="1" applyAlignment="1">
      <alignment horizontal="left" vertical="top" wrapText="1"/>
    </xf>
    <xf numFmtId="0" fontId="38" fillId="0" borderId="17" xfId="0" applyNumberFormat="1" applyFont="1" applyBorder="1" applyAlignment="1">
      <alignment vertical="top" wrapText="1"/>
    </xf>
    <xf numFmtId="172" fontId="39" fillId="0" borderId="38" xfId="0" applyNumberFormat="1" applyFont="1" applyBorder="1" applyAlignment="1">
      <alignment horizontal="right" vertical="top" shrinkToFit="1"/>
    </xf>
    <xf numFmtId="0" fontId="45" fillId="0" borderId="14" xfId="0" applyFont="1" applyBorder="1" applyAlignment="1">
      <alignment vertical="top"/>
    </xf>
    <xf numFmtId="4" fontId="38" fillId="0" borderId="18" xfId="0" applyNumberFormat="1" applyFont="1" applyBorder="1" applyAlignment="1">
      <alignment horizontal="right" vertical="top" wrapText="1"/>
    </xf>
    <xf numFmtId="4" fontId="38" fillId="0" borderId="17" xfId="0" applyNumberFormat="1" applyFont="1" applyBorder="1" applyAlignment="1">
      <alignment horizontal="right" vertical="top" wrapText="1"/>
    </xf>
    <xf numFmtId="172" fontId="38" fillId="0" borderId="18" xfId="279" applyNumberFormat="1" applyFont="1" applyBorder="1" applyAlignment="1">
      <alignment horizontal="right" vertical="top" shrinkToFit="1"/>
    </xf>
    <xf numFmtId="172" fontId="38" fillId="0" borderId="38" xfId="0" applyNumberFormat="1" applyFont="1" applyBorder="1" applyAlignment="1">
      <alignment horizontal="right" vertical="top" shrinkToFit="1"/>
    </xf>
    <xf numFmtId="49" fontId="39" fillId="0" borderId="37" xfId="0" applyNumberFormat="1" applyFont="1" applyBorder="1" applyAlignment="1">
      <alignment horizontal="left" vertical="top" wrapText="1"/>
    </xf>
    <xf numFmtId="0" fontId="39" fillId="0" borderId="17" xfId="0" applyNumberFormat="1" applyFont="1" applyFill="1" applyBorder="1" applyAlignment="1">
      <alignment horizontal="left" vertical="top" wrapText="1"/>
    </xf>
    <xf numFmtId="0" fontId="39" fillId="0" borderId="18" xfId="0" applyNumberFormat="1" applyFont="1" applyFill="1" applyBorder="1" applyAlignment="1">
      <alignment horizontal="left" vertical="top" wrapText="1"/>
    </xf>
    <xf numFmtId="4" fontId="39" fillId="0" borderId="24" xfId="0" applyNumberFormat="1" applyFont="1" applyFill="1" applyBorder="1" applyAlignment="1">
      <alignment vertical="top" wrapText="1"/>
    </xf>
    <xf numFmtId="0" fontId="39" fillId="0" borderId="24" xfId="0" applyNumberFormat="1" applyFont="1" applyFill="1" applyBorder="1" applyAlignment="1">
      <alignment horizontal="left" vertical="top" wrapText="1"/>
    </xf>
    <xf numFmtId="4" fontId="45" fillId="0" borderId="14" xfId="0" applyNumberFormat="1" applyFont="1" applyBorder="1" applyAlignment="1">
      <alignment horizontal="right" vertical="top" wrapText="1"/>
    </xf>
    <xf numFmtId="4" fontId="39" fillId="0" borderId="14" xfId="0" applyNumberFormat="1" applyFont="1" applyBorder="1" applyAlignment="1">
      <alignment horizontal="right" vertical="top" wrapText="1"/>
    </xf>
    <xf numFmtId="172" fontId="39" fillId="0" borderId="14" xfId="279" applyNumberFormat="1" applyFont="1" applyBorder="1" applyAlignment="1">
      <alignment horizontal="right" vertical="top" wrapText="1"/>
    </xf>
    <xf numFmtId="49" fontId="45" fillId="0" borderId="14" xfId="0" applyNumberFormat="1" applyFont="1" applyBorder="1" applyAlignment="1">
      <alignment vertical="top" wrapText="1"/>
    </xf>
    <xf numFmtId="0" fontId="39" fillId="0" borderId="14" xfId="0" applyNumberFormat="1" applyFont="1" applyBorder="1" applyAlignment="1">
      <alignment vertical="top" wrapText="1"/>
    </xf>
    <xf numFmtId="172" fontId="45" fillId="0" borderId="14" xfId="0" applyNumberFormat="1" applyFont="1" applyBorder="1" applyAlignment="1">
      <alignment horizontal="right" vertical="top"/>
    </xf>
    <xf numFmtId="49" fontId="52" fillId="26" borderId="26" xfId="0" applyNumberFormat="1" applyFont="1" applyFill="1" applyBorder="1" applyAlignment="1">
      <alignment horizontal="left" vertical="top" wrapText="1"/>
    </xf>
    <xf numFmtId="0" fontId="52" fillId="26" borderId="19" xfId="0" applyNumberFormat="1" applyFont="1" applyFill="1" applyBorder="1" applyAlignment="1">
      <alignment vertical="top" wrapText="1"/>
    </xf>
    <xf numFmtId="0" fontId="39" fillId="0" borderId="72" xfId="0" applyFont="1" applyFill="1" applyBorder="1" applyAlignment="1">
      <alignment horizontal="right" vertical="top"/>
    </xf>
    <xf numFmtId="4" fontId="39" fillId="0" borderId="71" xfId="0" applyNumberFormat="1" applyFont="1" applyFill="1" applyBorder="1" applyAlignment="1">
      <alignment horizontal="right" vertical="top"/>
    </xf>
    <xf numFmtId="172" fontId="39" fillId="0" borderId="72" xfId="0" applyNumberFormat="1" applyFont="1" applyFill="1" applyBorder="1" applyAlignment="1">
      <alignment horizontal="right" vertical="top" shrinkToFit="1"/>
    </xf>
    <xf numFmtId="49" fontId="38" fillId="25" borderId="28" xfId="0" applyNumberFormat="1" applyFont="1" applyFill="1" applyBorder="1" applyAlignment="1">
      <alignment horizontal="center" wrapText="1"/>
    </xf>
    <xf numFmtId="172" fontId="38" fillId="25" borderId="27" xfId="0" applyNumberFormat="1" applyFont="1" applyFill="1" applyBorder="1" applyAlignment="1">
      <alignment horizontal="center" vertical="top" wrapText="1"/>
    </xf>
    <xf numFmtId="49" fontId="42" fillId="26" borderId="74" xfId="0" applyNumberFormat="1" applyFont="1" applyFill="1" applyBorder="1" applyAlignment="1">
      <alignment horizontal="center" wrapText="1"/>
    </xf>
    <xf numFmtId="0" fontId="45" fillId="26" borderId="75" xfId="0" applyFont="1" applyFill="1" applyBorder="1" applyAlignment="1"/>
    <xf numFmtId="9" fontId="39" fillId="0" borderId="18" xfId="0" applyNumberFormat="1" applyFont="1" applyFill="1" applyBorder="1" applyAlignment="1">
      <alignment horizontal="left" vertical="top" wrapText="1"/>
    </xf>
    <xf numFmtId="0" fontId="39" fillId="0" borderId="0" xfId="0" applyNumberFormat="1" applyFont="1" applyFill="1" applyBorder="1" applyAlignment="1">
      <alignment horizontal="left" vertical="top" wrapText="1"/>
    </xf>
    <xf numFmtId="4" fontId="39" fillId="0" borderId="0" xfId="0" applyNumberFormat="1" applyFont="1" applyFill="1" applyBorder="1" applyAlignment="1">
      <alignment vertical="top" wrapText="1"/>
    </xf>
    <xf numFmtId="9" fontId="39" fillId="0" borderId="18" xfId="979" applyFont="1" applyFill="1" applyBorder="1" applyAlignment="1">
      <alignment horizontal="left" vertical="top" wrapText="1"/>
    </xf>
    <xf numFmtId="0" fontId="39" fillId="0" borderId="78" xfId="0" applyNumberFormat="1" applyFont="1" applyFill="1" applyBorder="1" applyAlignment="1">
      <alignment horizontal="left" vertical="top" wrapText="1"/>
    </xf>
    <xf numFmtId="4" fontId="39" fillId="0" borderId="62" xfId="0" applyNumberFormat="1" applyFont="1" applyFill="1" applyBorder="1" applyAlignment="1">
      <alignment vertical="top" wrapText="1"/>
    </xf>
    <xf numFmtId="9" fontId="39" fillId="0" borderId="0" xfId="0" applyNumberFormat="1" applyFont="1" applyFill="1" applyBorder="1" applyAlignment="1">
      <alignment horizontal="left" vertical="top" wrapText="1"/>
    </xf>
    <xf numFmtId="0" fontId="39" fillId="0" borderId="23" xfId="0" applyFont="1" applyFill="1" applyBorder="1" applyAlignment="1">
      <alignment horizontal="right" vertical="top"/>
    </xf>
    <xf numFmtId="4" fontId="39" fillId="0" borderId="6" xfId="0" applyNumberFormat="1" applyFont="1" applyFill="1" applyBorder="1" applyAlignment="1">
      <alignment horizontal="right" vertical="top"/>
    </xf>
    <xf numFmtId="172" fontId="39" fillId="0" borderId="23" xfId="0" applyNumberFormat="1" applyFont="1" applyFill="1" applyBorder="1" applyAlignment="1">
      <alignment horizontal="right" vertical="top" shrinkToFit="1"/>
    </xf>
    <xf numFmtId="9" fontId="39" fillId="0" borderId="25" xfId="979" applyFont="1" applyFill="1" applyBorder="1" applyAlignment="1">
      <alignment horizontal="left" vertical="top" wrapText="1"/>
    </xf>
    <xf numFmtId="4" fontId="39" fillId="0" borderId="0" xfId="339" applyNumberFormat="1" applyFont="1" applyFill="1" applyAlignment="1">
      <alignment horizontal="center" vertical="top"/>
    </xf>
    <xf numFmtId="172" fontId="6" fillId="0" borderId="14" xfId="0" applyNumberFormat="1" applyFont="1" applyBorder="1"/>
    <xf numFmtId="49" fontId="39" fillId="0" borderId="37" xfId="0" applyNumberFormat="1" applyFont="1" applyFill="1" applyBorder="1" applyAlignment="1">
      <alignment horizontal="left" vertical="top" wrapText="1"/>
    </xf>
    <xf numFmtId="172" fontId="39" fillId="0" borderId="18" xfId="279" applyNumberFormat="1" applyFont="1" applyFill="1" applyBorder="1" applyAlignment="1">
      <alignment vertical="top" shrinkToFit="1"/>
    </xf>
    <xf numFmtId="172" fontId="39" fillId="0" borderId="38" xfId="0" applyNumberFormat="1" applyFont="1" applyFill="1" applyBorder="1" applyAlignment="1">
      <alignment horizontal="right" vertical="top" shrinkToFit="1"/>
    </xf>
    <xf numFmtId="0" fontId="39" fillId="0" borderId="0" xfId="339" applyFont="1" applyFill="1" applyAlignment="1">
      <alignment vertical="top"/>
    </xf>
    <xf numFmtId="172" fontId="39" fillId="0" borderId="18" xfId="279" applyNumberFormat="1" applyFont="1" applyBorder="1" applyAlignment="1" applyProtection="1">
      <alignment vertical="top" shrinkToFit="1"/>
      <protection locked="0"/>
    </xf>
    <xf numFmtId="172" fontId="52" fillId="26" borderId="19" xfId="978" applyNumberFormat="1" applyFont="1" applyFill="1" applyBorder="1" applyAlignment="1">
      <alignment vertical="top" wrapText="1"/>
    </xf>
    <xf numFmtId="49" fontId="38" fillId="0" borderId="37" xfId="0" applyNumberFormat="1" applyFont="1" applyFill="1" applyBorder="1" applyAlignment="1">
      <alignment horizontal="left" vertical="top" wrapText="1"/>
    </xf>
    <xf numFmtId="49" fontId="38" fillId="0" borderId="77" xfId="0" applyNumberFormat="1" applyFont="1" applyFill="1" applyBorder="1" applyAlignment="1">
      <alignment horizontal="left" vertical="top" wrapText="1"/>
    </xf>
    <xf numFmtId="49" fontId="39" fillId="0" borderId="87" xfId="0" applyNumberFormat="1" applyFont="1" applyFill="1" applyBorder="1" applyAlignment="1">
      <alignment horizontal="left" vertical="top" wrapText="1"/>
    </xf>
    <xf numFmtId="49" fontId="38" fillId="0" borderId="70" xfId="0" applyNumberFormat="1" applyFont="1" applyFill="1" applyBorder="1" applyAlignment="1">
      <alignment horizontal="left" vertical="top" wrapText="1"/>
    </xf>
    <xf numFmtId="49" fontId="38" fillId="0" borderId="40" xfId="0" applyNumberFormat="1" applyFont="1" applyFill="1" applyBorder="1" applyAlignment="1">
      <alignment horizontal="left" vertical="top" wrapText="1"/>
    </xf>
    <xf numFmtId="49" fontId="39" fillId="0" borderId="42" xfId="0" applyNumberFormat="1" applyFont="1" applyFill="1" applyBorder="1" applyAlignment="1">
      <alignment horizontal="left" vertical="top" wrapText="1"/>
    </xf>
    <xf numFmtId="49" fontId="45" fillId="0" borderId="80" xfId="0" applyNumberFormat="1" applyFont="1" applyFill="1" applyBorder="1" applyAlignment="1">
      <alignment vertical="top" wrapText="1"/>
    </xf>
    <xf numFmtId="49" fontId="52" fillId="0" borderId="26" xfId="0" applyNumberFormat="1" applyFont="1" applyFill="1" applyBorder="1" applyAlignment="1">
      <alignment horizontal="left" vertical="top" wrapText="1"/>
    </xf>
    <xf numFmtId="0" fontId="0" fillId="0" borderId="6" xfId="0" applyFill="1" applyBorder="1"/>
    <xf numFmtId="0" fontId="39" fillId="0" borderId="17" xfId="0" applyFont="1" applyBorder="1" applyAlignment="1">
      <alignment horizontal="left" vertical="top" wrapText="1"/>
    </xf>
    <xf numFmtId="0" fontId="43" fillId="26" borderId="24" xfId="0" applyNumberFormat="1" applyFont="1" applyFill="1" applyBorder="1" applyAlignment="1">
      <alignment vertical="top" wrapText="1"/>
    </xf>
    <xf numFmtId="0" fontId="39" fillId="0" borderId="6" xfId="0" applyFont="1" applyBorder="1" applyAlignment="1">
      <alignment horizontal="left" vertical="top" wrapText="1"/>
    </xf>
    <xf numFmtId="49" fontId="38" fillId="0" borderId="88" xfId="0" applyNumberFormat="1" applyFont="1" applyFill="1" applyBorder="1" applyAlignment="1">
      <alignment horizontal="left" vertical="top" wrapText="1"/>
    </xf>
    <xf numFmtId="49" fontId="45" fillId="0" borderId="21" xfId="0" applyNumberFormat="1" applyFont="1" applyFill="1" applyBorder="1" applyAlignment="1">
      <alignment vertical="top" wrapText="1"/>
    </xf>
    <xf numFmtId="1" fontId="3" fillId="0" borderId="0" xfId="997" applyNumberFormat="1" applyFont="1" applyAlignment="1">
      <alignment horizontal="center" vertical="top"/>
    </xf>
    <xf numFmtId="1" fontId="60" fillId="0" borderId="0" xfId="997" applyNumberFormat="1" applyFont="1" applyAlignment="1">
      <alignment wrapText="1"/>
    </xf>
    <xf numFmtId="1" fontId="3" fillId="0" borderId="0" xfId="997" applyNumberFormat="1" applyFont="1" applyAlignment="1">
      <alignment horizontal="center"/>
    </xf>
    <xf numFmtId="2" fontId="3" fillId="0" borderId="0" xfId="997" applyNumberFormat="1" applyFont="1" applyAlignment="1">
      <alignment horizontal="center"/>
    </xf>
    <xf numFmtId="2" fontId="3" fillId="0" borderId="0" xfId="997" applyNumberFormat="1" applyFont="1" applyAlignment="1">
      <alignment horizontal="right"/>
    </xf>
    <xf numFmtId="0" fontId="3" fillId="0" borderId="0" xfId="997" applyFont="1"/>
    <xf numFmtId="1" fontId="61" fillId="0" borderId="66" xfId="997" applyNumberFormat="1" applyFont="1" applyBorder="1" applyAlignment="1">
      <alignment horizontal="center" vertical="top"/>
    </xf>
    <xf numFmtId="1" fontId="61" fillId="0" borderId="66" xfId="997" applyNumberFormat="1" applyFont="1" applyBorder="1" applyAlignment="1">
      <alignment vertical="top" wrapText="1"/>
    </xf>
    <xf numFmtId="1" fontId="61" fillId="0" borderId="66" xfId="997" applyNumberFormat="1" applyFont="1" applyBorder="1" applyAlignment="1">
      <alignment horizontal="center"/>
    </xf>
    <xf numFmtId="2" fontId="61" fillId="0" borderId="66" xfId="997" applyNumberFormat="1" applyFont="1" applyBorder="1" applyAlignment="1">
      <alignment horizontal="right"/>
    </xf>
    <xf numFmtId="2" fontId="61" fillId="0" borderId="66" xfId="997" applyNumberFormat="1" applyFont="1" applyBorder="1" applyAlignment="1">
      <alignment horizontal="center"/>
    </xf>
    <xf numFmtId="0" fontId="61" fillId="0" borderId="0" xfId="997" applyFont="1"/>
    <xf numFmtId="1" fontId="3" fillId="0" borderId="66" xfId="997" applyNumberFormat="1" applyFont="1" applyBorder="1" applyAlignment="1">
      <alignment horizontal="center" vertical="top"/>
    </xf>
    <xf numFmtId="1" fontId="60" fillId="0" borderId="66" xfId="997" applyNumberFormat="1" applyFont="1" applyBorder="1" applyAlignment="1">
      <alignment wrapText="1"/>
    </xf>
    <xf numFmtId="1" fontId="3" fillId="0" borderId="66" xfId="997" applyNumberFormat="1" applyFont="1" applyBorder="1" applyAlignment="1">
      <alignment horizontal="center"/>
    </xf>
    <xf numFmtId="2" fontId="3" fillId="0" borderId="66" xfId="997" applyNumberFormat="1" applyFont="1" applyBorder="1" applyAlignment="1">
      <alignment horizontal="center"/>
    </xf>
    <xf numFmtId="2" fontId="3" fillId="0" borderId="66" xfId="997" applyNumberFormat="1" applyFont="1" applyBorder="1" applyAlignment="1">
      <alignment horizontal="right"/>
    </xf>
    <xf numFmtId="0" fontId="3" fillId="0" borderId="66" xfId="997" applyFont="1" applyBorder="1" applyAlignment="1">
      <alignment vertical="top" wrapText="1"/>
    </xf>
    <xf numFmtId="4" fontId="3" fillId="0" borderId="66" xfId="997" applyNumberFormat="1" applyFont="1" applyBorder="1" applyAlignment="1">
      <alignment horizontal="center"/>
    </xf>
    <xf numFmtId="4" fontId="3" fillId="0" borderId="66" xfId="997" applyNumberFormat="1" applyFont="1" applyBorder="1" applyAlignment="1">
      <alignment horizontal="right"/>
    </xf>
    <xf numFmtId="4" fontId="3" fillId="0" borderId="66" xfId="997" applyNumberFormat="1" applyFont="1" applyBorder="1"/>
    <xf numFmtId="4" fontId="3" fillId="0" borderId="0" xfId="997" applyNumberFormat="1" applyFont="1"/>
    <xf numFmtId="1" fontId="60" fillId="0" borderId="66" xfId="997" applyNumberFormat="1" applyFont="1" applyBorder="1" applyAlignment="1">
      <alignment horizontal="center" vertical="top"/>
    </xf>
    <xf numFmtId="1" fontId="60" fillId="0" borderId="66" xfId="997" applyNumberFormat="1" applyFont="1" applyBorder="1" applyAlignment="1">
      <alignment horizontal="center"/>
    </xf>
    <xf numFmtId="2" fontId="60" fillId="0" borderId="66" xfId="997" applyNumberFormat="1" applyFont="1" applyBorder="1"/>
    <xf numFmtId="4" fontId="60" fillId="0" borderId="66" xfId="997" applyNumberFormat="1" applyFont="1" applyBorder="1"/>
    <xf numFmtId="0" fontId="60" fillId="0" borderId="66" xfId="997" applyFont="1" applyBorder="1" applyAlignment="1">
      <alignment vertical="top" wrapText="1"/>
    </xf>
    <xf numFmtId="0" fontId="3" fillId="0" borderId="66" xfId="998" applyFont="1" applyBorder="1" applyAlignment="1">
      <alignment vertical="top" wrapText="1"/>
    </xf>
    <xf numFmtId="173" fontId="3" fillId="0" borderId="0" xfId="997" applyNumberFormat="1" applyFont="1" applyAlignment="1">
      <alignment horizontal="right"/>
    </xf>
    <xf numFmtId="173" fontId="3" fillId="0" borderId="0" xfId="997" applyNumberFormat="1" applyFont="1"/>
    <xf numFmtId="173" fontId="3" fillId="0" borderId="66" xfId="997" applyNumberFormat="1" applyFont="1" applyBorder="1" applyAlignment="1">
      <alignment horizontal="right"/>
    </xf>
    <xf numFmtId="4" fontId="3" fillId="0" borderId="66" xfId="997" applyNumberFormat="1" applyFont="1" applyBorder="1" applyAlignment="1">
      <alignment vertical="center" wrapText="1"/>
    </xf>
    <xf numFmtId="1" fontId="3" fillId="0" borderId="66" xfId="997" applyNumberFormat="1" applyFont="1" applyBorder="1" applyAlignment="1">
      <alignment wrapText="1"/>
    </xf>
    <xf numFmtId="0" fontId="58" fillId="0" borderId="66" xfId="997" applyFont="1" applyBorder="1" applyAlignment="1">
      <alignment vertical="top" wrapText="1"/>
    </xf>
    <xf numFmtId="2" fontId="3" fillId="0" borderId="66" xfId="997" applyNumberFormat="1" applyFont="1" applyBorder="1"/>
    <xf numFmtId="1" fontId="3" fillId="0" borderId="66" xfId="997" applyNumberFormat="1" applyFont="1" applyBorder="1" applyAlignment="1">
      <alignment vertical="top" wrapText="1"/>
    </xf>
    <xf numFmtId="0" fontId="3" fillId="0" borderId="66" xfId="997" applyFont="1" applyBorder="1" applyAlignment="1">
      <alignment horizontal="center"/>
    </xf>
    <xf numFmtId="2" fontId="60" fillId="0" borderId="66" xfId="997" applyNumberFormat="1" applyFont="1" applyBorder="1" applyAlignment="1">
      <alignment horizontal="center"/>
    </xf>
    <xf numFmtId="2" fontId="60" fillId="0" borderId="66" xfId="997" applyNumberFormat="1" applyFont="1" applyBorder="1" applyAlignment="1">
      <alignment horizontal="right"/>
    </xf>
    <xf numFmtId="1" fontId="60" fillId="0" borderId="66" xfId="997" applyNumberFormat="1" applyFont="1" applyBorder="1" applyAlignment="1">
      <alignment vertical="center" wrapText="1"/>
    </xf>
    <xf numFmtId="0" fontId="3" fillId="0" borderId="66" xfId="997" applyFont="1" applyBorder="1"/>
    <xf numFmtId="1" fontId="60" fillId="0" borderId="66" xfId="997" applyNumberFormat="1" applyFont="1" applyBorder="1" applyAlignment="1">
      <alignment horizontal="center" wrapText="1"/>
    </xf>
    <xf numFmtId="4" fontId="60" fillId="0" borderId="66" xfId="997" applyNumberFormat="1" applyFont="1" applyBorder="1" applyAlignment="1">
      <alignment horizontal="center"/>
    </xf>
    <xf numFmtId="1" fontId="3" fillId="0" borderId="66" xfId="997" applyNumberFormat="1" applyFont="1" applyBorder="1" applyAlignment="1">
      <alignment horizontal="center" vertical="top" wrapText="1"/>
    </xf>
    <xf numFmtId="1" fontId="3" fillId="0" borderId="66" xfId="997" applyNumberFormat="1" applyFont="1" applyBorder="1" applyAlignment="1">
      <alignment horizontal="left" vertical="top" wrapText="1"/>
    </xf>
    <xf numFmtId="0" fontId="3" fillId="0" borderId="66" xfId="997" applyFont="1" applyBorder="1" applyAlignment="1">
      <alignment horizontal="right" vertical="top" wrapText="1"/>
    </xf>
    <xf numFmtId="4" fontId="3" fillId="0" borderId="66" xfId="997" applyNumberFormat="1" applyFont="1" applyBorder="1" applyAlignment="1">
      <alignment horizontal="right" vertical="top" wrapText="1"/>
    </xf>
    <xf numFmtId="0" fontId="4" fillId="0" borderId="66" xfId="997" applyFont="1" applyBorder="1" applyAlignment="1">
      <alignment horizontal="left" vertical="top" wrapText="1"/>
    </xf>
    <xf numFmtId="174" fontId="4" fillId="0" borderId="66" xfId="997" applyNumberFormat="1" applyFont="1" applyBorder="1" applyAlignment="1">
      <alignment horizontal="right"/>
    </xf>
    <xf numFmtId="0" fontId="3" fillId="0" borderId="66" xfId="997" applyFont="1" applyBorder="1" applyAlignment="1">
      <alignment horizontal="center" vertical="top"/>
    </xf>
    <xf numFmtId="1" fontId="3" fillId="0" borderId="66" xfId="997" quotePrefix="1" applyNumberFormat="1" applyFont="1" applyBorder="1" applyAlignment="1">
      <alignment horizontal="left" vertical="top" wrapText="1"/>
    </xf>
    <xf numFmtId="2" fontId="3" fillId="0" borderId="66" xfId="997" applyNumberFormat="1" applyFont="1" applyBorder="1" applyAlignment="1">
      <alignment horizontal="right" vertical="top"/>
    </xf>
    <xf numFmtId="4" fontId="3" fillId="0" borderId="66" xfId="997" applyNumberFormat="1" applyFont="1" applyBorder="1" applyAlignment="1">
      <alignment horizontal="right" vertical="top"/>
    </xf>
    <xf numFmtId="1" fontId="5" fillId="0" borderId="66" xfId="997" applyNumberFormat="1" applyFont="1" applyBorder="1" applyAlignment="1">
      <alignment horizontal="center" vertical="top" wrapText="1"/>
    </xf>
    <xf numFmtId="2" fontId="3" fillId="0" borderId="66" xfId="997" applyNumberFormat="1" applyFont="1" applyBorder="1" applyAlignment="1">
      <alignment horizontal="right" vertical="top" wrapText="1"/>
    </xf>
    <xf numFmtId="0" fontId="3" fillId="0" borderId="66" xfId="997" applyFont="1" applyBorder="1" applyAlignment="1">
      <alignment horizontal="left" vertical="top" wrapText="1"/>
    </xf>
    <xf numFmtId="0" fontId="62" fillId="0" borderId="66" xfId="997" applyFont="1" applyBorder="1" applyAlignment="1">
      <alignment horizontal="right" vertical="top"/>
    </xf>
    <xf numFmtId="4" fontId="62" fillId="0" borderId="0" xfId="997" applyNumberFormat="1" applyFont="1" applyAlignment="1">
      <alignment horizontal="right"/>
    </xf>
    <xf numFmtId="3" fontId="3" fillId="0" borderId="66" xfId="997" applyNumberFormat="1" applyFont="1" applyBorder="1" applyAlignment="1">
      <alignment horizontal="right"/>
    </xf>
    <xf numFmtId="1" fontId="63" fillId="0" borderId="66" xfId="997" applyNumberFormat="1" applyFont="1" applyBorder="1" applyAlignment="1">
      <alignment horizontal="center" vertical="top"/>
    </xf>
    <xf numFmtId="1" fontId="63" fillId="0" borderId="66" xfId="997" applyNumberFormat="1" applyFont="1" applyBorder="1" applyAlignment="1">
      <alignment wrapText="1"/>
    </xf>
    <xf numFmtId="1" fontId="63" fillId="0" borderId="66" xfId="997" applyNumberFormat="1" applyFont="1" applyBorder="1" applyAlignment="1">
      <alignment horizontal="center"/>
    </xf>
    <xf numFmtId="2" fontId="63" fillId="0" borderId="66" xfId="997" applyNumberFormat="1" applyFont="1" applyBorder="1"/>
    <xf numFmtId="4" fontId="63" fillId="0" borderId="66" xfId="997" applyNumberFormat="1" applyFont="1" applyBorder="1"/>
    <xf numFmtId="1" fontId="61" fillId="0" borderId="66" xfId="997" applyNumberFormat="1" applyFont="1" applyBorder="1" applyAlignment="1">
      <alignment vertical="center" wrapText="1"/>
    </xf>
    <xf numFmtId="2" fontId="61" fillId="0" borderId="66" xfId="997" applyNumberFormat="1" applyFont="1" applyBorder="1"/>
    <xf numFmtId="4" fontId="61" fillId="0" borderId="66" xfId="997" applyNumberFormat="1" applyFont="1" applyBorder="1"/>
    <xf numFmtId="0" fontId="60" fillId="0" borderId="66" xfId="997" applyFont="1" applyBorder="1"/>
    <xf numFmtId="1" fontId="3" fillId="0" borderId="0" xfId="997" applyNumberFormat="1" applyFont="1" applyAlignment="1">
      <alignment wrapText="1"/>
    </xf>
    <xf numFmtId="4" fontId="3" fillId="0" borderId="0" xfId="997" applyNumberFormat="1" applyFont="1" applyAlignment="1">
      <alignment horizontal="right"/>
    </xf>
    <xf numFmtId="4" fontId="3" fillId="0" borderId="0" xfId="997" applyNumberFormat="1" applyFont="1" applyAlignment="1">
      <alignment horizontal="center"/>
    </xf>
    <xf numFmtId="0" fontId="3" fillId="0" borderId="0" xfId="998" applyFont="1" applyAlignment="1">
      <alignment vertical="top" wrapText="1"/>
    </xf>
    <xf numFmtId="4" fontId="60" fillId="0" borderId="0" xfId="997" applyNumberFormat="1" applyFont="1" applyAlignment="1">
      <alignment horizontal="center"/>
    </xf>
    <xf numFmtId="0" fontId="60" fillId="0" borderId="0" xfId="997" applyFont="1" applyAlignment="1">
      <alignment horizontal="center"/>
    </xf>
    <xf numFmtId="0" fontId="5" fillId="0" borderId="0" xfId="997" applyFont="1"/>
    <xf numFmtId="0" fontId="3" fillId="0" borderId="0" xfId="997" applyFont="1" applyAlignment="1">
      <alignment horizontal="center"/>
    </xf>
    <xf numFmtId="0" fontId="60" fillId="0" borderId="0" xfId="997" applyFont="1"/>
    <xf numFmtId="4" fontId="60" fillId="0" borderId="0" xfId="997" applyNumberFormat="1" applyFont="1"/>
    <xf numFmtId="0" fontId="63" fillId="0" borderId="0" xfId="997" applyFont="1"/>
    <xf numFmtId="4" fontId="63" fillId="0" borderId="0" xfId="997" applyNumberFormat="1" applyFont="1"/>
    <xf numFmtId="4" fontId="61" fillId="0" borderId="0" xfId="997" applyNumberFormat="1" applyFont="1"/>
    <xf numFmtId="0" fontId="64" fillId="0" borderId="0" xfId="997" applyFont="1" applyAlignment="1">
      <alignment vertical="top"/>
    </xf>
    <xf numFmtId="0" fontId="64" fillId="0" borderId="0" xfId="997" applyFont="1" applyAlignment="1">
      <alignment vertical="top" wrapText="1"/>
    </xf>
    <xf numFmtId="0" fontId="64" fillId="0" borderId="0" xfId="997" applyFont="1" applyAlignment="1">
      <alignment horizontal="center"/>
    </xf>
    <xf numFmtId="4" fontId="64" fillId="0" borderId="0" xfId="997" applyNumberFormat="1" applyFont="1" applyAlignment="1">
      <alignment horizontal="right"/>
    </xf>
    <xf numFmtId="0" fontId="62" fillId="0" borderId="0" xfId="997" applyFont="1" applyAlignment="1">
      <alignment horizontal="right"/>
    </xf>
    <xf numFmtId="0" fontId="65" fillId="0" borderId="0" xfId="997" applyFont="1" applyAlignment="1">
      <alignment vertical="top" wrapText="1"/>
    </xf>
    <xf numFmtId="1" fontId="65" fillId="25" borderId="0" xfId="997" applyNumberFormat="1" applyFont="1" applyFill="1" applyAlignment="1">
      <alignment horizontal="center" vertical="top"/>
    </xf>
    <xf numFmtId="1" fontId="65" fillId="25" borderId="0" xfId="997" applyNumberFormat="1" applyFont="1" applyFill="1" applyAlignment="1">
      <alignment vertical="top" wrapText="1"/>
    </xf>
    <xf numFmtId="1" fontId="65" fillId="25" borderId="0" xfId="997" applyNumberFormat="1" applyFont="1" applyFill="1" applyAlignment="1">
      <alignment horizontal="center"/>
    </xf>
    <xf numFmtId="2" fontId="65" fillId="25" borderId="0" xfId="997" applyNumberFormat="1" applyFont="1" applyFill="1" applyAlignment="1">
      <alignment horizontal="right"/>
    </xf>
    <xf numFmtId="4" fontId="65" fillId="25" borderId="0" xfId="997" applyNumberFormat="1" applyFont="1" applyFill="1" applyAlignment="1">
      <alignment horizontal="right"/>
    </xf>
    <xf numFmtId="0" fontId="65" fillId="25" borderId="0" xfId="997" applyFont="1" applyFill="1" applyAlignment="1">
      <alignment horizontal="right"/>
    </xf>
    <xf numFmtId="0" fontId="65" fillId="0" borderId="0" xfId="997" applyFont="1"/>
    <xf numFmtId="0" fontId="62" fillId="0" borderId="0" xfId="997" applyFont="1" applyAlignment="1">
      <alignment horizontal="right" vertical="top"/>
    </xf>
    <xf numFmtId="0" fontId="62" fillId="0" borderId="0" xfId="997" applyFont="1" applyAlignment="1">
      <alignment horizontal="justify" vertical="top" wrapText="1"/>
    </xf>
    <xf numFmtId="0" fontId="62" fillId="0" borderId="0" xfId="997" applyFont="1" applyAlignment="1">
      <alignment horizontal="center" wrapText="1"/>
    </xf>
    <xf numFmtId="0" fontId="62" fillId="0" borderId="0" xfId="997" applyFont="1" applyAlignment="1">
      <alignment vertical="top" wrapText="1"/>
    </xf>
    <xf numFmtId="4" fontId="62" fillId="0" borderId="0" xfId="997" applyNumberFormat="1" applyFont="1" applyAlignment="1">
      <alignment horizontal="center"/>
    </xf>
    <xf numFmtId="4" fontId="62" fillId="0" borderId="0" xfId="997" applyNumberFormat="1" applyFont="1"/>
    <xf numFmtId="0" fontId="62" fillId="0" borderId="0" xfId="997" applyFont="1" applyAlignment="1">
      <alignment horizontal="left" vertical="top" wrapText="1"/>
    </xf>
    <xf numFmtId="4" fontId="62" fillId="0" borderId="0" xfId="997" applyNumberFormat="1" applyFont="1" applyAlignment="1">
      <alignment horizontal="right" wrapText="1"/>
    </xf>
    <xf numFmtId="0" fontId="66" fillId="0" borderId="0" xfId="997" applyFont="1" applyAlignment="1">
      <alignment vertical="top"/>
    </xf>
    <xf numFmtId="49" fontId="62" fillId="0" borderId="0" xfId="997" applyNumberFormat="1" applyFont="1" applyAlignment="1">
      <alignment horizontal="center" wrapText="1"/>
    </xf>
    <xf numFmtId="8" fontId="3" fillId="0" borderId="0" xfId="997" applyNumberFormat="1" applyFont="1"/>
    <xf numFmtId="9" fontId="3" fillId="0" borderId="0" xfId="997" applyNumberFormat="1" applyFont="1"/>
    <xf numFmtId="49" fontId="62" fillId="0" borderId="0" xfId="997" applyNumberFormat="1" applyFont="1" applyAlignment="1">
      <alignment vertical="top" wrapText="1"/>
    </xf>
    <xf numFmtId="0" fontId="67" fillId="0" borderId="0" xfId="997" applyFont="1" applyAlignment="1">
      <alignment vertical="top"/>
    </xf>
    <xf numFmtId="49" fontId="67" fillId="0" borderId="0" xfId="997" applyNumberFormat="1" applyFont="1" applyAlignment="1">
      <alignment vertical="top" wrapText="1"/>
    </xf>
    <xf numFmtId="0" fontId="67" fillId="0" borderId="0" xfId="997" applyFont="1" applyAlignment="1">
      <alignment horizontal="center"/>
    </xf>
    <xf numFmtId="4" fontId="67" fillId="0" borderId="0" xfId="997" applyNumberFormat="1" applyFont="1" applyAlignment="1">
      <alignment horizontal="right"/>
    </xf>
    <xf numFmtId="0" fontId="67" fillId="0" borderId="0" xfId="997" applyFont="1"/>
    <xf numFmtId="0" fontId="68" fillId="0" borderId="0" xfId="997" applyFont="1"/>
    <xf numFmtId="0" fontId="62" fillId="0" borderId="13" xfId="997" applyFont="1" applyBorder="1" applyAlignment="1">
      <alignment horizontal="right" vertical="top"/>
    </xf>
    <xf numFmtId="0" fontId="62" fillId="0" borderId="13" xfId="997" applyFont="1" applyBorder="1" applyAlignment="1">
      <alignment horizontal="left" vertical="top" wrapText="1"/>
    </xf>
    <xf numFmtId="0" fontId="62" fillId="0" borderId="13" xfId="997" applyFont="1" applyBorder="1" applyAlignment="1">
      <alignment horizontal="center" wrapText="1"/>
    </xf>
    <xf numFmtId="4" fontId="62" fillId="0" borderId="13" xfId="997" applyNumberFormat="1" applyFont="1" applyBorder="1" applyAlignment="1">
      <alignment horizontal="right"/>
    </xf>
    <xf numFmtId="0" fontId="62" fillId="0" borderId="0" xfId="997" applyFont="1" applyAlignment="1">
      <alignment vertical="top"/>
    </xf>
    <xf numFmtId="49" fontId="64" fillId="0" borderId="0" xfId="997" applyNumberFormat="1" applyFont="1" applyAlignment="1">
      <alignment vertical="top" wrapText="1"/>
    </xf>
    <xf numFmtId="0" fontId="62" fillId="0" borderId="0" xfId="997" applyFont="1" applyAlignment="1">
      <alignment horizontal="center"/>
    </xf>
    <xf numFmtId="0" fontId="62" fillId="0" borderId="13" xfId="997" applyFont="1" applyBorder="1" applyAlignment="1">
      <alignment vertical="top"/>
    </xf>
    <xf numFmtId="0" fontId="65" fillId="0" borderId="13" xfId="997" applyFont="1" applyBorder="1" applyAlignment="1">
      <alignment vertical="top" wrapText="1"/>
    </xf>
    <xf numFmtId="0" fontId="62" fillId="0" borderId="13" xfId="997" applyFont="1" applyBorder="1" applyAlignment="1">
      <alignment horizontal="center"/>
    </xf>
    <xf numFmtId="0" fontId="64" fillId="0" borderId="0" xfId="997" applyFont="1" applyAlignment="1">
      <alignment horizontal="center" wrapText="1"/>
    </xf>
    <xf numFmtId="0" fontId="3" fillId="0" borderId="0" xfId="997" applyFont="1" applyAlignment="1">
      <alignment vertical="top"/>
    </xf>
    <xf numFmtId="0" fontId="3" fillId="0" borderId="0" xfId="997" applyFont="1" applyAlignment="1">
      <alignment vertical="top" wrapText="1"/>
    </xf>
    <xf numFmtId="0" fontId="3" fillId="0" borderId="0" xfId="997" applyFont="1" applyAlignment="1">
      <alignment horizontal="right"/>
    </xf>
    <xf numFmtId="0" fontId="6" fillId="0" borderId="0" xfId="0" applyFont="1" applyFill="1" applyBorder="1" applyAlignment="1">
      <alignment horizontal="left" wrapText="1"/>
    </xf>
    <xf numFmtId="49" fontId="60" fillId="0" borderId="0" xfId="0" applyNumberFormat="1" applyFont="1" applyAlignment="1">
      <alignment horizontal="center" vertical="top"/>
    </xf>
    <xf numFmtId="0" fontId="60" fillId="0" borderId="0" xfId="0" applyFont="1" applyAlignment="1">
      <alignment horizontal="left"/>
    </xf>
    <xf numFmtId="0" fontId="60" fillId="0" borderId="0" xfId="0" applyFont="1" applyAlignment="1">
      <alignment horizontal="right"/>
    </xf>
    <xf numFmtId="0" fontId="60" fillId="0" borderId="0" xfId="0" applyFont="1" applyAlignment="1">
      <alignment horizontal="centerContinuous"/>
    </xf>
    <xf numFmtId="4" fontId="60" fillId="0" borderId="0" xfId="0" applyNumberFormat="1" applyFont="1" applyAlignment="1">
      <alignment horizontal="centerContinuous"/>
    </xf>
    <xf numFmtId="0" fontId="60" fillId="0" borderId="0" xfId="0" applyFont="1" applyAlignment="1">
      <alignment horizontal="left" vertical="top"/>
    </xf>
    <xf numFmtId="49" fontId="60" fillId="0" borderId="89" xfId="0" applyNumberFormat="1" applyFont="1" applyBorder="1" applyAlignment="1">
      <alignment horizontal="center" vertical="center" textRotation="90"/>
    </xf>
    <xf numFmtId="0" fontId="60" fillId="0" borderId="89" xfId="0" applyFont="1" applyBorder="1" applyAlignment="1">
      <alignment horizontal="center" vertical="center" wrapText="1"/>
    </xf>
    <xf numFmtId="0" fontId="60" fillId="0" borderId="89" xfId="0" applyFont="1" applyBorder="1" applyAlignment="1">
      <alignment horizontal="center" vertical="center" textRotation="90"/>
    </xf>
    <xf numFmtId="4" fontId="60" fillId="0" borderId="89" xfId="0" applyNumberFormat="1" applyFont="1" applyBorder="1" applyAlignment="1">
      <alignment horizontal="right" vertical="center" textRotation="90" wrapText="1"/>
    </xf>
    <xf numFmtId="0" fontId="60" fillId="0" borderId="90" xfId="0" applyFont="1" applyBorder="1" applyAlignment="1">
      <alignment horizontal="center" vertical="top"/>
    </xf>
    <xf numFmtId="0" fontId="3" fillId="0" borderId="90" xfId="0" applyFont="1" applyBorder="1" applyAlignment="1">
      <alignment vertical="top"/>
    </xf>
    <xf numFmtId="2" fontId="3" fillId="0" borderId="90" xfId="0" applyNumberFormat="1" applyFont="1" applyBorder="1" applyAlignment="1">
      <alignment horizontal="right"/>
    </xf>
    <xf numFmtId="0" fontId="3" fillId="0" borderId="90" xfId="0" applyFont="1" applyBorder="1"/>
    <xf numFmtId="4" fontId="3" fillId="0" borderId="90" xfId="0" applyNumberFormat="1" applyFont="1" applyBorder="1"/>
    <xf numFmtId="0" fontId="60" fillId="0" borderId="0" xfId="0" applyFont="1" applyAlignment="1">
      <alignment horizontal="center" vertical="top"/>
    </xf>
    <xf numFmtId="0" fontId="60" fillId="0" borderId="0" xfId="0" applyFont="1" applyAlignment="1">
      <alignment vertical="top"/>
    </xf>
    <xf numFmtId="2" fontId="3" fillId="0" borderId="0" xfId="0" applyNumberFormat="1" applyFont="1" applyAlignment="1">
      <alignment horizontal="right"/>
    </xf>
    <xf numFmtId="0" fontId="3" fillId="0" borderId="0" xfId="0" applyFont="1"/>
    <xf numFmtId="4" fontId="3" fillId="0" borderId="0" xfId="0" applyNumberFormat="1" applyFont="1"/>
    <xf numFmtId="0" fontId="3" fillId="0" borderId="0" xfId="999" applyFont="1" applyAlignment="1">
      <alignment vertical="top" wrapText="1"/>
    </xf>
    <xf numFmtId="0" fontId="69" fillId="0" borderId="0" xfId="0" applyFont="1" applyAlignment="1">
      <alignment vertical="top"/>
    </xf>
    <xf numFmtId="0" fontId="3" fillId="0" borderId="0" xfId="0" applyFont="1" applyAlignment="1">
      <alignment horizontal="justify"/>
    </xf>
    <xf numFmtId="4" fontId="3" fillId="0" borderId="66" xfId="0" applyNumberFormat="1" applyFont="1" applyBorder="1" applyAlignment="1" applyProtection="1">
      <alignment horizontal="right"/>
      <protection locked="0"/>
    </xf>
    <xf numFmtId="4" fontId="3" fillId="0" borderId="0" xfId="0" applyNumberFormat="1" applyFont="1" applyAlignment="1">
      <alignment horizontal="right"/>
    </xf>
    <xf numFmtId="0" fontId="60" fillId="0" borderId="13" xfId="0" applyFont="1" applyBorder="1" applyAlignment="1">
      <alignment horizontal="center" vertical="top"/>
    </xf>
    <xf numFmtId="0" fontId="69" fillId="0" borderId="13" xfId="0" applyFont="1" applyBorder="1" applyAlignment="1">
      <alignment vertical="top"/>
    </xf>
    <xf numFmtId="2" fontId="3" fillId="0" borderId="13" xfId="0" applyNumberFormat="1" applyFont="1" applyBorder="1" applyAlignment="1">
      <alignment horizontal="right"/>
    </xf>
    <xf numFmtId="0" fontId="3" fillId="0" borderId="13" xfId="0" applyFont="1" applyBorder="1" applyAlignment="1">
      <alignment horizontal="justify"/>
    </xf>
    <xf numFmtId="4" fontId="3" fillId="0" borderId="13" xfId="0" applyNumberFormat="1" applyFont="1" applyBorder="1" applyAlignment="1" applyProtection="1">
      <alignment horizontal="right"/>
      <protection locked="0"/>
    </xf>
    <xf numFmtId="4" fontId="3" fillId="0" borderId="13" xfId="0" applyNumberFormat="1" applyFont="1" applyBorder="1" applyAlignment="1">
      <alignment horizontal="right"/>
    </xf>
    <xf numFmtId="0" fontId="69" fillId="0" borderId="90" xfId="0" applyFont="1" applyBorder="1" applyAlignment="1">
      <alignment vertical="top"/>
    </xf>
    <xf numFmtId="0" fontId="3" fillId="0" borderId="90" xfId="0" applyFont="1" applyBorder="1" applyAlignment="1">
      <alignment horizontal="justify"/>
    </xf>
    <xf numFmtId="4" fontId="3" fillId="0" borderId="90" xfId="0" applyNumberFormat="1" applyFont="1" applyBorder="1" applyAlignment="1">
      <alignment horizontal="right"/>
    </xf>
    <xf numFmtId="0" fontId="60" fillId="0" borderId="0" xfId="0" applyFont="1" applyAlignment="1">
      <alignment horizontal="center" vertical="top" wrapText="1"/>
    </xf>
    <xf numFmtId="0" fontId="3" fillId="0" borderId="0" xfId="0" applyFont="1" applyAlignment="1">
      <alignment vertical="top" wrapText="1"/>
    </xf>
    <xf numFmtId="0" fontId="3" fillId="0" borderId="13" xfId="0" applyFont="1" applyBorder="1"/>
    <xf numFmtId="0" fontId="3" fillId="0" borderId="0" xfId="0" applyFont="1" applyAlignment="1">
      <alignment vertical="top"/>
    </xf>
    <xf numFmtId="0" fontId="3" fillId="0" borderId="13" xfId="0" applyFont="1" applyBorder="1" applyAlignment="1">
      <alignment vertical="top"/>
    </xf>
    <xf numFmtId="4" fontId="3" fillId="0" borderId="0" xfId="0" applyNumberFormat="1" applyFont="1" applyAlignment="1" applyProtection="1">
      <alignment horizontal="right"/>
      <protection locked="0"/>
    </xf>
    <xf numFmtId="0" fontId="60" fillId="0" borderId="0" xfId="0" applyFont="1" applyAlignment="1">
      <alignment horizontal="left" vertical="top" wrapText="1"/>
    </xf>
    <xf numFmtId="0" fontId="3" fillId="0" borderId="0" xfId="0" applyFont="1" applyAlignment="1">
      <alignment horizontal="center"/>
    </xf>
    <xf numFmtId="0" fontId="3" fillId="0" borderId="0" xfId="0" applyFont="1" applyAlignment="1">
      <alignment horizontal="right"/>
    </xf>
    <xf numFmtId="0" fontId="3" fillId="0" borderId="0" xfId="0" applyFont="1" applyAlignment="1">
      <alignment horizontal="left" vertical="top" wrapText="1"/>
    </xf>
    <xf numFmtId="0" fontId="3" fillId="0" borderId="90" xfId="1000" applyFont="1" applyBorder="1" applyAlignment="1">
      <alignment vertical="top"/>
    </xf>
    <xf numFmtId="0" fontId="3" fillId="0" borderId="90" xfId="1000" applyFont="1" applyBorder="1" applyAlignment="1">
      <alignment horizontal="right"/>
    </xf>
    <xf numFmtId="0" fontId="3" fillId="0" borderId="90" xfId="1000" applyFont="1" applyBorder="1"/>
    <xf numFmtId="4" fontId="3" fillId="0" borderId="90" xfId="1000" applyNumberFormat="1" applyFont="1" applyBorder="1" applyAlignment="1">
      <alignment horizontal="right"/>
    </xf>
    <xf numFmtId="0" fontId="60" fillId="0" borderId="0" xfId="1000" applyFont="1" applyAlignment="1">
      <alignment vertical="top"/>
    </xf>
    <xf numFmtId="0" fontId="3" fillId="0" borderId="0" xfId="1000" applyFont="1" applyAlignment="1">
      <alignment horizontal="right"/>
    </xf>
    <xf numFmtId="0" fontId="3" fillId="0" borderId="0" xfId="1000" applyFont="1"/>
    <xf numFmtId="4" fontId="3" fillId="0" borderId="0" xfId="1000" applyNumberFormat="1" applyFont="1" applyAlignment="1">
      <alignment horizontal="right"/>
    </xf>
    <xf numFmtId="0" fontId="3" fillId="0" borderId="13" xfId="0" applyFont="1" applyBorder="1" applyAlignment="1">
      <alignment horizontal="right"/>
    </xf>
    <xf numFmtId="0" fontId="3" fillId="0" borderId="90" xfId="0" applyFont="1" applyBorder="1" applyAlignment="1">
      <alignment horizontal="right"/>
    </xf>
    <xf numFmtId="4" fontId="3" fillId="0" borderId="90" xfId="0" applyNumberFormat="1" applyFont="1" applyBorder="1" applyAlignment="1" applyProtection="1">
      <alignment horizontal="right"/>
      <protection locked="0"/>
    </xf>
    <xf numFmtId="4" fontId="3" fillId="0" borderId="13" xfId="0" applyNumberFormat="1" applyFont="1" applyBorder="1"/>
    <xf numFmtId="9" fontId="3" fillId="0" borderId="0" xfId="0" applyNumberFormat="1" applyFont="1"/>
    <xf numFmtId="9" fontId="3" fillId="0" borderId="13" xfId="0" applyNumberFormat="1" applyFont="1" applyBorder="1"/>
    <xf numFmtId="0" fontId="3" fillId="0" borderId="0" xfId="0" applyFont="1" applyAlignment="1">
      <alignment horizontal="center" vertical="top"/>
    </xf>
    <xf numFmtId="0" fontId="3" fillId="0" borderId="13" xfId="0" applyFont="1" applyBorder="1" applyAlignment="1">
      <alignment horizontal="center" vertical="top"/>
    </xf>
    <xf numFmtId="0" fontId="3" fillId="0" borderId="91" xfId="0" applyFont="1" applyBorder="1" applyAlignment="1">
      <alignment horizontal="center" vertical="top"/>
    </xf>
    <xf numFmtId="0" fontId="60" fillId="0" borderId="91" xfId="0" applyFont="1" applyBorder="1" applyAlignment="1">
      <alignment vertical="top"/>
    </xf>
    <xf numFmtId="0" fontId="3" fillId="0" borderId="91" xfId="0" applyFont="1" applyBorder="1" applyAlignment="1">
      <alignment horizontal="right"/>
    </xf>
    <xf numFmtId="0" fontId="3" fillId="0" borderId="91" xfId="0" applyFont="1" applyBorder="1"/>
    <xf numFmtId="4" fontId="60" fillId="0" borderId="91" xfId="0" applyNumberFormat="1" applyFont="1" applyBorder="1" applyAlignment="1">
      <alignment horizontal="right"/>
    </xf>
    <xf numFmtId="4" fontId="60" fillId="0" borderId="91" xfId="0" applyNumberFormat="1" applyFont="1" applyBorder="1"/>
    <xf numFmtId="175" fontId="3" fillId="0" borderId="90" xfId="0" applyNumberFormat="1" applyFont="1" applyBorder="1" applyAlignment="1">
      <alignment horizontal="center" vertical="top"/>
    </xf>
    <xf numFmtId="0" fontId="66" fillId="0" borderId="90" xfId="0" applyFont="1" applyBorder="1" applyAlignment="1">
      <alignment vertical="top"/>
    </xf>
    <xf numFmtId="0" fontId="66" fillId="0" borderId="90" xfId="0" applyFont="1" applyBorder="1" applyAlignment="1">
      <alignment horizontal="right"/>
    </xf>
    <xf numFmtId="0" fontId="66" fillId="0" borderId="90" xfId="0" applyFont="1" applyBorder="1"/>
    <xf numFmtId="4" fontId="66" fillId="0" borderId="90" xfId="0" applyNumberFormat="1" applyFont="1" applyBorder="1" applyAlignment="1">
      <alignment horizontal="center"/>
    </xf>
    <xf numFmtId="0" fontId="66" fillId="0" borderId="0" xfId="0" applyFont="1" applyAlignment="1">
      <alignment horizontal="right"/>
    </xf>
    <xf numFmtId="0" fontId="66" fillId="0" borderId="0" xfId="0" applyFont="1"/>
    <xf numFmtId="4" fontId="66" fillId="0" borderId="0" xfId="0" applyNumberFormat="1" applyFont="1" applyAlignment="1">
      <alignment horizontal="center"/>
    </xf>
    <xf numFmtId="49" fontId="60" fillId="0" borderId="0" xfId="0" applyNumberFormat="1" applyFont="1" applyAlignment="1">
      <alignment horizontal="right" vertical="top"/>
    </xf>
    <xf numFmtId="0" fontId="60" fillId="0" borderId="0" xfId="0" applyFont="1" applyAlignment="1">
      <alignment horizontal="right" vertical="top"/>
    </xf>
    <xf numFmtId="0" fontId="60" fillId="0" borderId="0" xfId="0" applyFont="1" applyAlignment="1">
      <alignment horizontal="centerContinuous" vertical="top"/>
    </xf>
    <xf numFmtId="4" fontId="72" fillId="0" borderId="0" xfId="0" applyNumberFormat="1" applyFont="1" applyAlignment="1">
      <alignment horizontal="right" vertical="top"/>
    </xf>
    <xf numFmtId="0" fontId="3" fillId="0" borderId="0" xfId="0" applyFont="1" applyAlignment="1">
      <alignment horizontal="right" vertical="top"/>
    </xf>
    <xf numFmtId="0" fontId="60" fillId="0" borderId="89" xfId="0" applyFont="1" applyBorder="1" applyAlignment="1">
      <alignment horizontal="center" vertical="top" wrapText="1"/>
    </xf>
    <xf numFmtId="175" fontId="60" fillId="0" borderId="90" xfId="0" applyNumberFormat="1" applyFont="1" applyBorder="1" applyAlignment="1">
      <alignment horizontal="center" vertical="top"/>
    </xf>
    <xf numFmtId="0" fontId="3" fillId="0" borderId="90" xfId="0" applyFont="1" applyBorder="1" applyAlignment="1">
      <alignment horizontal="left" vertical="top"/>
    </xf>
    <xf numFmtId="0" fontId="3" fillId="0" borderId="90" xfId="0" applyFont="1" applyBorder="1" applyAlignment="1">
      <alignment horizontal="right" vertical="top"/>
    </xf>
    <xf numFmtId="4" fontId="72" fillId="0" borderId="90" xfId="0" applyNumberFormat="1" applyFont="1" applyBorder="1" applyAlignment="1">
      <alignment horizontal="right" vertical="top"/>
    </xf>
    <xf numFmtId="0" fontId="60" fillId="0" borderId="90" xfId="0" applyFont="1" applyBorder="1" applyAlignment="1">
      <alignment horizontal="center" vertical="top" wrapText="1"/>
    </xf>
    <xf numFmtId="0" fontId="3" fillId="0" borderId="90" xfId="0" applyFont="1" applyBorder="1" applyAlignment="1">
      <alignment horizontal="left" vertical="top" wrapText="1"/>
    </xf>
    <xf numFmtId="0" fontId="3" fillId="0" borderId="90" xfId="0" applyFont="1" applyBorder="1" applyAlignment="1">
      <alignment horizontal="center"/>
    </xf>
    <xf numFmtId="0" fontId="60" fillId="0" borderId="0" xfId="1001" applyFont="1" applyAlignment="1">
      <alignment horizontal="left" vertical="top"/>
    </xf>
    <xf numFmtId="0" fontId="60" fillId="0" borderId="13" xfId="0" applyFont="1" applyBorder="1" applyAlignment="1">
      <alignment horizontal="center" vertical="top" wrapText="1"/>
    </xf>
    <xf numFmtId="0" fontId="3" fillId="0" borderId="13" xfId="0" applyFont="1" applyBorder="1" applyAlignment="1">
      <alignment horizontal="left" vertical="top" wrapText="1"/>
    </xf>
    <xf numFmtId="0" fontId="3" fillId="0" borderId="13" xfId="0" applyFont="1" applyBorder="1" applyAlignment="1">
      <alignment horizontal="center"/>
    </xf>
    <xf numFmtId="0" fontId="3" fillId="0" borderId="0" xfId="1001" applyFont="1" applyAlignment="1">
      <alignment horizontal="left" vertical="top" wrapText="1"/>
    </xf>
    <xf numFmtId="0" fontId="3" fillId="0" borderId="0" xfId="0" applyFont="1" applyAlignment="1">
      <alignment horizontal="left" vertical="top"/>
    </xf>
    <xf numFmtId="0" fontId="3" fillId="0" borderId="13" xfId="0" applyFont="1" applyBorder="1" applyAlignment="1">
      <alignment horizontal="left" vertical="top"/>
    </xf>
    <xf numFmtId="0" fontId="3" fillId="0" borderId="90" xfId="0" applyFont="1" applyBorder="1" applyAlignment="1">
      <alignment horizontal="center" vertical="top"/>
    </xf>
    <xf numFmtId="0" fontId="3" fillId="0" borderId="90" xfId="0" applyFont="1" applyBorder="1" applyAlignment="1" applyProtection="1">
      <alignment vertical="top"/>
      <protection locked="0"/>
    </xf>
    <xf numFmtId="0" fontId="3" fillId="0" borderId="0" xfId="999" applyFont="1" applyAlignment="1">
      <alignment horizontal="left" vertical="top" wrapText="1"/>
    </xf>
    <xf numFmtId="4" fontId="72" fillId="0" borderId="90" xfId="0" applyNumberFormat="1" applyFont="1" applyBorder="1" applyAlignment="1" applyProtection="1">
      <alignment horizontal="right" vertical="top"/>
      <protection locked="0"/>
    </xf>
    <xf numFmtId="4" fontId="72" fillId="0" borderId="0" xfId="0" applyNumberFormat="1" applyFont="1" applyAlignment="1" applyProtection="1">
      <alignment horizontal="right"/>
      <protection locked="0"/>
    </xf>
    <xf numFmtId="0" fontId="61" fillId="0" borderId="0" xfId="0" applyFont="1" applyAlignment="1">
      <alignment horizontal="left" vertical="top" wrapText="1"/>
    </xf>
    <xf numFmtId="0" fontId="72" fillId="0" borderId="0" xfId="0" applyFont="1" applyAlignment="1">
      <alignment horizontal="right"/>
    </xf>
    <xf numFmtId="9" fontId="3" fillId="0" borderId="0" xfId="0" applyNumberFormat="1" applyFont="1" applyAlignment="1">
      <alignment horizontal="center"/>
    </xf>
    <xf numFmtId="0" fontId="3" fillId="0" borderId="0" xfId="0" applyFont="1" applyAlignment="1" applyProtection="1">
      <alignment horizontal="right"/>
      <protection locked="0"/>
    </xf>
    <xf numFmtId="0" fontId="61" fillId="0" borderId="13" xfId="0" applyFont="1" applyBorder="1" applyAlignment="1">
      <alignment horizontal="left" vertical="top" wrapText="1"/>
    </xf>
    <xf numFmtId="0" fontId="72" fillId="0" borderId="13" xfId="0" applyFont="1" applyBorder="1" applyAlignment="1">
      <alignment horizontal="right"/>
    </xf>
    <xf numFmtId="9" fontId="3" fillId="0" borderId="13" xfId="0" applyNumberFormat="1" applyFont="1" applyBorder="1" applyAlignment="1">
      <alignment horizontal="center"/>
    </xf>
    <xf numFmtId="0" fontId="3" fillId="0" borderId="13" xfId="0" applyFont="1" applyBorder="1" applyAlignment="1" applyProtection="1">
      <alignment horizontal="right"/>
      <protection locked="0"/>
    </xf>
    <xf numFmtId="4" fontId="72" fillId="0" borderId="90" xfId="0" applyNumberFormat="1" applyFont="1" applyBorder="1" applyAlignment="1" applyProtection="1">
      <alignment horizontal="right"/>
      <protection locked="0"/>
    </xf>
    <xf numFmtId="4" fontId="72" fillId="0" borderId="0" xfId="0" applyNumberFormat="1" applyFont="1" applyAlignment="1">
      <alignment horizontal="right"/>
    </xf>
    <xf numFmtId="0" fontId="60" fillId="0" borderId="91" xfId="0" applyFont="1" applyBorder="1" applyAlignment="1">
      <alignment horizontal="right" vertical="top"/>
    </xf>
    <xf numFmtId="0" fontId="60" fillId="0" borderId="91" xfId="0" applyFont="1" applyBorder="1" applyAlignment="1">
      <alignment horizontal="left" vertical="top"/>
    </xf>
    <xf numFmtId="0" fontId="3" fillId="0" borderId="91" xfId="0" applyFont="1" applyBorder="1" applyAlignment="1">
      <alignment horizontal="right" vertical="top"/>
    </xf>
    <xf numFmtId="4" fontId="60" fillId="0" borderId="91" xfId="0" applyNumberFormat="1" applyFont="1" applyBorder="1" applyAlignment="1">
      <alignment horizontal="right" vertical="top"/>
    </xf>
    <xf numFmtId="49" fontId="60" fillId="31" borderId="0" xfId="0" applyNumberFormat="1" applyFont="1" applyFill="1" applyAlignment="1">
      <alignment horizontal="center" vertical="top"/>
    </xf>
    <xf numFmtId="0" fontId="60" fillId="31" borderId="0" xfId="0" applyFont="1" applyFill="1" applyAlignment="1">
      <alignment horizontal="left"/>
    </xf>
    <xf numFmtId="0" fontId="60" fillId="31" borderId="0" xfId="0" applyFont="1" applyFill="1" applyAlignment="1">
      <alignment horizontal="right"/>
    </xf>
    <xf numFmtId="0" fontId="60" fillId="31" borderId="0" xfId="0" applyFont="1" applyFill="1" applyAlignment="1">
      <alignment horizontal="centerContinuous"/>
    </xf>
    <xf numFmtId="4" fontId="60" fillId="31" borderId="0" xfId="0" applyNumberFormat="1" applyFont="1" applyFill="1" applyAlignment="1">
      <alignment horizontal="centerContinuous"/>
    </xf>
    <xf numFmtId="49" fontId="60" fillId="31" borderId="0" xfId="0" applyNumberFormat="1" applyFont="1" applyFill="1" applyAlignment="1">
      <alignment horizontal="right" vertical="top"/>
    </xf>
    <xf numFmtId="0" fontId="60" fillId="31" borderId="0" xfId="0" applyFont="1" applyFill="1" applyAlignment="1">
      <alignment horizontal="left" vertical="top"/>
    </xf>
    <xf numFmtId="0" fontId="60" fillId="31" borderId="0" xfId="0" applyFont="1" applyFill="1" applyAlignment="1">
      <alignment horizontal="right" vertical="top"/>
    </xf>
    <xf numFmtId="0" fontId="60" fillId="31" borderId="0" xfId="0" applyFont="1" applyFill="1" applyAlignment="1">
      <alignment horizontal="centerContinuous" vertical="top"/>
    </xf>
    <xf numFmtId="4" fontId="72" fillId="31" borderId="0" xfId="0" applyNumberFormat="1" applyFont="1" applyFill="1" applyAlignment="1">
      <alignment horizontal="right" vertical="top"/>
    </xf>
    <xf numFmtId="0" fontId="3" fillId="31" borderId="0" xfId="0" applyFont="1" applyFill="1" applyAlignment="1">
      <alignment horizontal="right" vertical="top"/>
    </xf>
    <xf numFmtId="49" fontId="60" fillId="32" borderId="0" xfId="0" applyNumberFormat="1" applyFont="1" applyFill="1" applyAlignment="1">
      <alignment horizontal="right" vertical="top"/>
    </xf>
    <xf numFmtId="0" fontId="60" fillId="32" borderId="92" xfId="0" applyFont="1" applyFill="1" applyBorder="1" applyAlignment="1">
      <alignment horizontal="left" vertical="top"/>
    </xf>
    <xf numFmtId="0" fontId="60" fillId="32" borderId="0" xfId="0" applyFont="1" applyFill="1" applyAlignment="1">
      <alignment horizontal="right" vertical="top"/>
    </xf>
    <xf numFmtId="0" fontId="60" fillId="32" borderId="0" xfId="0" applyFont="1" applyFill="1" applyAlignment="1">
      <alignment horizontal="centerContinuous" vertical="top"/>
    </xf>
    <xf numFmtId="4" fontId="72" fillId="32" borderId="0" xfId="0" applyNumberFormat="1" applyFont="1" applyFill="1" applyAlignment="1">
      <alignment horizontal="right" vertical="top"/>
    </xf>
    <xf numFmtId="0" fontId="3" fillId="32" borderId="0" xfId="0" applyFont="1" applyFill="1" applyAlignment="1">
      <alignment horizontal="right" vertical="top"/>
    </xf>
    <xf numFmtId="0" fontId="60" fillId="32" borderId="0" xfId="0" applyFont="1" applyFill="1" applyAlignment="1">
      <alignment horizontal="left" vertical="top"/>
    </xf>
    <xf numFmtId="49" fontId="60" fillId="32" borderId="0" xfId="0" applyNumberFormat="1" applyFont="1" applyFill="1" applyAlignment="1">
      <alignment horizontal="center" vertical="top"/>
    </xf>
    <xf numFmtId="0" fontId="60" fillId="32" borderId="0" xfId="0" applyFont="1" applyFill="1" applyAlignment="1">
      <alignment horizontal="right"/>
    </xf>
    <xf numFmtId="0" fontId="60" fillId="32" borderId="0" xfId="0" applyFont="1" applyFill="1" applyAlignment="1">
      <alignment horizontal="centerContinuous"/>
    </xf>
    <xf numFmtId="4" fontId="60" fillId="32" borderId="0" xfId="0" applyNumberFormat="1" applyFont="1" applyFill="1" applyAlignment="1">
      <alignment horizontal="centerContinuous"/>
    </xf>
    <xf numFmtId="49" fontId="60" fillId="27" borderId="0" xfId="0" applyNumberFormat="1" applyFont="1" applyFill="1" applyAlignment="1">
      <alignment horizontal="center" vertical="top"/>
    </xf>
    <xf numFmtId="0" fontId="60" fillId="27" borderId="0" xfId="0" applyFont="1" applyFill="1" applyAlignment="1">
      <alignment horizontal="left"/>
    </xf>
    <xf numFmtId="0" fontId="60" fillId="27" borderId="0" xfId="0" applyFont="1" applyFill="1" applyAlignment="1">
      <alignment horizontal="right"/>
    </xf>
    <xf numFmtId="0" fontId="60" fillId="27" borderId="0" xfId="0" applyFont="1" applyFill="1" applyAlignment="1">
      <alignment horizontal="centerContinuous"/>
    </xf>
    <xf numFmtId="4" fontId="60" fillId="27" borderId="0" xfId="0" applyNumberFormat="1" applyFont="1" applyFill="1" applyAlignment="1">
      <alignment horizontal="centerContinuous"/>
    </xf>
    <xf numFmtId="0" fontId="45" fillId="0" borderId="0" xfId="0" applyFont="1" applyFill="1" applyBorder="1" applyAlignment="1">
      <alignment vertical="top"/>
    </xf>
    <xf numFmtId="172" fontId="39" fillId="0" borderId="15" xfId="0" applyNumberFormat="1" applyFont="1" applyFill="1" applyBorder="1" applyAlignment="1">
      <alignment vertical="top"/>
    </xf>
    <xf numFmtId="0" fontId="40" fillId="0" borderId="0" xfId="351" applyNumberFormat="1" applyFont="1" applyFill="1" applyBorder="1" applyAlignment="1" applyProtection="1">
      <alignment horizontal="center" vertical="top" wrapText="1"/>
      <protection locked="0"/>
    </xf>
    <xf numFmtId="0" fontId="40" fillId="0" borderId="0" xfId="372" applyFont="1" applyFill="1" applyBorder="1" applyAlignment="1" applyProtection="1">
      <alignment horizontal="center" vertical="top" wrapText="1"/>
      <protection locked="0"/>
    </xf>
    <xf numFmtId="0" fontId="40" fillId="0" borderId="0" xfId="372" applyFont="1" applyFill="1" applyBorder="1" applyAlignment="1" applyProtection="1">
      <alignment horizontal="center" vertical="top"/>
      <protection locked="0"/>
    </xf>
    <xf numFmtId="4" fontId="40" fillId="0" borderId="0" xfId="372" applyNumberFormat="1" applyFont="1" applyFill="1" applyBorder="1" applyAlignment="1" applyProtection="1">
      <alignment horizontal="center" vertical="top" wrapText="1"/>
      <protection locked="0"/>
    </xf>
    <xf numFmtId="172" fontId="40" fillId="0" borderId="0" xfId="372" applyNumberFormat="1" applyFont="1" applyFill="1" applyBorder="1" applyAlignment="1" applyProtection="1">
      <alignment horizontal="center" vertical="top" wrapText="1"/>
      <protection locked="0"/>
    </xf>
    <xf numFmtId="49" fontId="49" fillId="0" borderId="0" xfId="0" applyNumberFormat="1" applyFont="1" applyFill="1" applyBorder="1" applyAlignment="1">
      <alignment horizontal="left" vertical="top" wrapText="1"/>
    </xf>
    <xf numFmtId="0" fontId="49" fillId="0" borderId="0" xfId="0" applyNumberFormat="1" applyFont="1" applyFill="1" applyBorder="1" applyAlignment="1">
      <alignment vertical="top" wrapText="1"/>
    </xf>
    <xf numFmtId="4" fontId="45" fillId="0" borderId="0" xfId="0" applyNumberFormat="1" applyFont="1" applyFill="1" applyBorder="1" applyAlignment="1">
      <alignment horizontal="right" vertical="top" wrapText="1"/>
    </xf>
    <xf numFmtId="4" fontId="39" fillId="0" borderId="0" xfId="0" applyNumberFormat="1" applyFont="1" applyFill="1" applyBorder="1" applyAlignment="1">
      <alignment horizontal="right" vertical="top" wrapText="1"/>
    </xf>
    <xf numFmtId="172" fontId="39" fillId="0" borderId="0" xfId="279" applyNumberFormat="1" applyFont="1" applyFill="1" applyBorder="1" applyAlignment="1">
      <alignment horizontal="right" vertical="top" shrinkToFit="1"/>
    </xf>
    <xf numFmtId="172" fontId="45" fillId="0" borderId="0" xfId="0" applyNumberFormat="1" applyFont="1" applyFill="1" applyBorder="1" applyAlignment="1">
      <alignment horizontal="right" vertical="top" shrinkToFit="1"/>
    </xf>
    <xf numFmtId="0" fontId="52" fillId="0" borderId="19" xfId="0" applyNumberFormat="1" applyFont="1" applyFill="1" applyBorder="1" applyAlignment="1">
      <alignment vertical="top" wrapText="1"/>
    </xf>
    <xf numFmtId="4" fontId="50" fillId="0" borderId="19" xfId="0" applyNumberFormat="1" applyFont="1" applyFill="1" applyBorder="1" applyAlignment="1">
      <alignment horizontal="right" vertical="top" wrapText="1"/>
    </xf>
    <xf numFmtId="4" fontId="46" fillId="0" borderId="19" xfId="0" applyNumberFormat="1" applyFont="1" applyFill="1" applyBorder="1" applyAlignment="1">
      <alignment horizontal="right" vertical="top" wrapText="1"/>
    </xf>
    <xf numFmtId="172" fontId="46" fillId="0" borderId="19" xfId="279" applyNumberFormat="1" applyFont="1" applyFill="1" applyBorder="1" applyAlignment="1">
      <alignment horizontal="right" vertical="top" shrinkToFit="1"/>
    </xf>
    <xf numFmtId="172" fontId="50" fillId="0" borderId="43" xfId="0" applyNumberFormat="1" applyFont="1" applyFill="1" applyBorder="1" applyAlignment="1">
      <alignment horizontal="right" vertical="top" shrinkToFit="1"/>
    </xf>
    <xf numFmtId="0" fontId="50" fillId="0" borderId="0" xfId="0" applyFont="1" applyFill="1" applyBorder="1" applyAlignment="1">
      <alignment vertical="top"/>
    </xf>
    <xf numFmtId="49" fontId="49" fillId="0" borderId="35" xfId="0" applyNumberFormat="1" applyFont="1" applyFill="1" applyBorder="1" applyAlignment="1">
      <alignment horizontal="left" vertical="top" wrapText="1"/>
    </xf>
    <xf numFmtId="0" fontId="49" fillId="0" borderId="6" xfId="0" applyNumberFormat="1" applyFont="1" applyFill="1" applyBorder="1" applyAlignment="1">
      <alignment vertical="top" wrapText="1"/>
    </xf>
    <xf numFmtId="4" fontId="39" fillId="0" borderId="6" xfId="0" applyNumberFormat="1" applyFont="1" applyFill="1" applyBorder="1" applyAlignment="1">
      <alignment horizontal="right" vertical="top" wrapText="1"/>
    </xf>
    <xf numFmtId="172" fontId="45" fillId="0" borderId="36" xfId="0" applyNumberFormat="1" applyFont="1" applyFill="1" applyBorder="1" applyAlignment="1">
      <alignment horizontal="right" vertical="top" shrinkToFit="1"/>
    </xf>
    <xf numFmtId="0" fontId="45" fillId="0" borderId="15" xfId="0" applyFont="1" applyFill="1" applyBorder="1" applyAlignment="1">
      <alignment vertical="top"/>
    </xf>
    <xf numFmtId="0" fontId="38" fillId="0" borderId="71" xfId="0" applyNumberFormat="1" applyFont="1" applyFill="1" applyBorder="1" applyAlignment="1">
      <alignment vertical="top" wrapText="1"/>
    </xf>
    <xf numFmtId="172" fontId="39" fillId="0" borderId="73" xfId="0" applyNumberFormat="1" applyFont="1" applyFill="1" applyBorder="1" applyAlignment="1">
      <alignment horizontal="right" vertical="top" shrinkToFit="1"/>
    </xf>
    <xf numFmtId="0" fontId="45" fillId="0" borderId="14" xfId="0" applyFont="1" applyFill="1" applyBorder="1" applyAlignment="1">
      <alignment vertical="top"/>
    </xf>
    <xf numFmtId="0" fontId="38" fillId="0" borderId="17" xfId="0" applyNumberFormat="1" applyFont="1" applyFill="1" applyBorder="1" applyAlignment="1">
      <alignment vertical="top" wrapText="1"/>
    </xf>
    <xf numFmtId="4" fontId="38" fillId="0" borderId="18" xfId="0" applyNumberFormat="1" applyFont="1" applyFill="1" applyBorder="1" applyAlignment="1">
      <alignment horizontal="right" vertical="top" wrapText="1"/>
    </xf>
    <xf numFmtId="4" fontId="38" fillId="0" borderId="17" xfId="0" applyNumberFormat="1" applyFont="1" applyFill="1" applyBorder="1" applyAlignment="1">
      <alignment horizontal="right" vertical="top" wrapText="1"/>
    </xf>
    <xf numFmtId="172" fontId="38" fillId="0" borderId="18" xfId="279" applyNumberFormat="1" applyFont="1" applyFill="1" applyBorder="1" applyAlignment="1">
      <alignment horizontal="right" vertical="top" shrinkToFit="1"/>
    </xf>
    <xf numFmtId="172" fontId="38" fillId="0" borderId="38" xfId="0" applyNumberFormat="1" applyFont="1" applyFill="1" applyBorder="1" applyAlignment="1">
      <alignment horizontal="right" vertical="top" shrinkToFit="1"/>
    </xf>
    <xf numFmtId="0" fontId="38" fillId="0" borderId="62" xfId="0" applyNumberFormat="1" applyFont="1" applyFill="1" applyBorder="1" applyAlignment="1">
      <alignment vertical="top" wrapText="1"/>
    </xf>
    <xf numFmtId="172" fontId="39" fillId="0" borderId="78" xfId="279" applyNumberFormat="1" applyFont="1" applyFill="1" applyBorder="1" applyAlignment="1">
      <alignment vertical="top" shrinkToFit="1"/>
    </xf>
    <xf numFmtId="172" fontId="38" fillId="0" borderId="79" xfId="0" applyNumberFormat="1" applyFont="1" applyFill="1" applyBorder="1" applyAlignment="1">
      <alignment horizontal="right" vertical="top" shrinkToFit="1"/>
    </xf>
    <xf numFmtId="0" fontId="38" fillId="0" borderId="0" xfId="0" applyNumberFormat="1" applyFont="1" applyFill="1" applyBorder="1" applyAlignment="1">
      <alignment vertical="top" wrapText="1"/>
    </xf>
    <xf numFmtId="172" fontId="39" fillId="0" borderId="0" xfId="279" applyNumberFormat="1" applyFont="1" applyFill="1" applyBorder="1" applyAlignment="1">
      <alignment vertical="top" shrinkToFit="1"/>
    </xf>
    <xf numFmtId="172" fontId="38" fillId="0" borderId="76" xfId="0" applyNumberFormat="1" applyFont="1" applyFill="1" applyBorder="1" applyAlignment="1">
      <alignment horizontal="right" vertical="top" shrinkToFit="1"/>
    </xf>
    <xf numFmtId="0" fontId="38" fillId="0" borderId="71" xfId="0" applyFont="1" applyFill="1" applyBorder="1" applyAlignment="1">
      <alignment vertical="top" wrapText="1"/>
    </xf>
    <xf numFmtId="0" fontId="39" fillId="0" borderId="17" xfId="0" applyFont="1" applyFill="1" applyBorder="1" applyAlignment="1">
      <alignment horizontal="left" vertical="top" wrapText="1"/>
    </xf>
    <xf numFmtId="0" fontId="39" fillId="0" borderId="18" xfId="0" applyFont="1" applyFill="1" applyBorder="1" applyAlignment="1">
      <alignment horizontal="left" vertical="top" wrapText="1"/>
    </xf>
    <xf numFmtId="0" fontId="39" fillId="0" borderId="24" xfId="0" applyFont="1" applyFill="1" applyBorder="1" applyAlignment="1">
      <alignment horizontal="left" vertical="top" wrapText="1"/>
    </xf>
    <xf numFmtId="9" fontId="39" fillId="0" borderId="25" xfId="0" applyNumberFormat="1" applyFont="1" applyFill="1" applyBorder="1" applyAlignment="1">
      <alignment horizontal="left" vertical="top" wrapText="1"/>
    </xf>
    <xf numFmtId="172" fontId="39" fillId="0" borderId="25" xfId="279" applyNumberFormat="1" applyFont="1" applyFill="1" applyBorder="1" applyAlignment="1">
      <alignment vertical="top" shrinkToFit="1"/>
    </xf>
    <xf numFmtId="172" fontId="39" fillId="0" borderId="39" xfId="0" applyNumberFormat="1" applyFont="1" applyFill="1" applyBorder="1" applyAlignment="1">
      <alignment horizontal="right" vertical="top" shrinkToFit="1"/>
    </xf>
    <xf numFmtId="0" fontId="38" fillId="0" borderId="62" xfId="0" applyFont="1" applyFill="1" applyBorder="1" applyAlignment="1">
      <alignment vertical="top" wrapText="1"/>
    </xf>
    <xf numFmtId="0" fontId="39" fillId="0" borderId="78" xfId="0" applyFont="1" applyFill="1" applyBorder="1" applyAlignment="1">
      <alignment horizontal="left" vertical="top" wrapText="1"/>
    </xf>
    <xf numFmtId="172" fontId="39" fillId="0" borderId="76" xfId="0" applyNumberFormat="1" applyFont="1" applyFill="1" applyBorder="1" applyAlignment="1">
      <alignment horizontal="right" vertical="top" shrinkToFit="1"/>
    </xf>
    <xf numFmtId="0" fontId="38" fillId="0" borderId="20" xfId="0" applyNumberFormat="1" applyFont="1" applyFill="1" applyBorder="1" applyAlignment="1">
      <alignment vertical="top" wrapText="1"/>
    </xf>
    <xf numFmtId="172" fontId="39" fillId="0" borderId="41" xfId="0" applyNumberFormat="1" applyFont="1" applyFill="1" applyBorder="1" applyAlignment="1">
      <alignment horizontal="right" vertical="top" shrinkToFit="1"/>
    </xf>
    <xf numFmtId="0" fontId="39" fillId="0" borderId="0" xfId="339" applyFont="1" applyFill="1" applyBorder="1" applyAlignment="1">
      <alignment vertical="top"/>
    </xf>
    <xf numFmtId="0" fontId="39" fillId="0" borderId="76" xfId="339" applyFont="1" applyFill="1" applyBorder="1" applyAlignment="1">
      <alignment vertical="top"/>
    </xf>
    <xf numFmtId="172" fontId="52" fillId="0" borderId="43" xfId="978" applyNumberFormat="1" applyFont="1" applyFill="1" applyBorder="1" applyAlignment="1">
      <alignment vertical="top" wrapText="1"/>
    </xf>
    <xf numFmtId="0" fontId="39" fillId="0" borderId="21" xfId="0" applyNumberFormat="1" applyFont="1" applyFill="1" applyBorder="1" applyAlignment="1">
      <alignment vertical="top" wrapText="1"/>
    </xf>
    <xf numFmtId="4" fontId="45" fillId="0" borderId="21" xfId="0" applyNumberFormat="1" applyFont="1" applyFill="1" applyBorder="1" applyAlignment="1">
      <alignment horizontal="right" vertical="top" wrapText="1"/>
    </xf>
    <xf numFmtId="4" fontId="39" fillId="0" borderId="21" xfId="0" applyNumberFormat="1" applyFont="1" applyFill="1" applyBorder="1" applyAlignment="1">
      <alignment horizontal="right" vertical="top" wrapText="1"/>
    </xf>
    <xf numFmtId="172" fontId="39" fillId="0" borderId="21" xfId="279" applyNumberFormat="1" applyFont="1" applyFill="1" applyBorder="1" applyAlignment="1">
      <alignment horizontal="right" vertical="top" wrapText="1"/>
    </xf>
    <xf numFmtId="172" fontId="45" fillId="0" borderId="21" xfId="0" applyNumberFormat="1" applyFont="1" applyFill="1" applyBorder="1" applyAlignment="1">
      <alignment horizontal="right" vertical="top"/>
    </xf>
    <xf numFmtId="0" fontId="52" fillId="0" borderId="19" xfId="0" applyFont="1" applyFill="1" applyBorder="1" applyAlignment="1">
      <alignment vertical="top" wrapText="1"/>
    </xf>
    <xf numFmtId="49" fontId="45" fillId="0" borderId="14" xfId="0" applyNumberFormat="1" applyFont="1" applyFill="1" applyBorder="1" applyAlignment="1">
      <alignment vertical="top" wrapText="1"/>
    </xf>
    <xf numFmtId="0" fontId="39" fillId="0" borderId="14" xfId="0" applyFont="1" applyFill="1" applyBorder="1" applyAlignment="1">
      <alignment vertical="top" wrapText="1"/>
    </xf>
    <xf numFmtId="4" fontId="45" fillId="0" borderId="14" xfId="0" applyNumberFormat="1" applyFont="1" applyFill="1" applyBorder="1" applyAlignment="1">
      <alignment horizontal="right" vertical="top" wrapText="1"/>
    </xf>
    <xf numFmtId="4" fontId="39" fillId="0" borderId="14" xfId="0" applyNumberFormat="1" applyFont="1" applyFill="1" applyBorder="1" applyAlignment="1">
      <alignment horizontal="right" vertical="top" wrapText="1"/>
    </xf>
    <xf numFmtId="172" fontId="39" fillId="0" borderId="14" xfId="279" applyNumberFormat="1" applyFont="1" applyFill="1" applyBorder="1" applyAlignment="1">
      <alignment horizontal="right" vertical="top" wrapText="1"/>
    </xf>
    <xf numFmtId="172" fontId="45" fillId="0" borderId="14" xfId="0" applyNumberFormat="1" applyFont="1" applyFill="1" applyBorder="1" applyAlignment="1">
      <alignment horizontal="right" vertical="top"/>
    </xf>
    <xf numFmtId="172" fontId="45" fillId="0" borderId="81" xfId="0" applyNumberFormat="1" applyFont="1" applyFill="1" applyBorder="1" applyAlignment="1">
      <alignment horizontal="right" vertical="top"/>
    </xf>
    <xf numFmtId="49" fontId="38" fillId="0" borderId="42" xfId="0" applyNumberFormat="1" applyFont="1" applyFill="1" applyBorder="1" applyAlignment="1">
      <alignment horizontal="left" vertical="top" wrapText="1"/>
    </xf>
    <xf numFmtId="0" fontId="38" fillId="0" borderId="24" xfId="0" applyFont="1" applyFill="1" applyBorder="1" applyAlignment="1">
      <alignment vertical="top" wrapText="1"/>
    </xf>
    <xf numFmtId="0" fontId="39" fillId="0" borderId="25" xfId="0" applyFont="1" applyFill="1" applyBorder="1" applyAlignment="1">
      <alignment horizontal="left" vertical="top" wrapText="1"/>
    </xf>
    <xf numFmtId="172" fontId="38" fillId="0" borderId="39" xfId="0" applyNumberFormat="1" applyFont="1" applyFill="1" applyBorder="1" applyAlignment="1">
      <alignment horizontal="right" vertical="top" shrinkToFit="1"/>
    </xf>
    <xf numFmtId="49" fontId="38" fillId="0" borderId="25" xfId="0" applyNumberFormat="1" applyFont="1" applyFill="1" applyBorder="1" applyAlignment="1">
      <alignment horizontal="left" vertical="top" wrapText="1"/>
    </xf>
    <xf numFmtId="0" fontId="38" fillId="0" borderId="25" xfId="0" applyFont="1" applyFill="1" applyBorder="1" applyAlignment="1">
      <alignment vertical="top" wrapText="1"/>
    </xf>
    <xf numFmtId="4" fontId="39" fillId="0" borderId="25" xfId="0" applyNumberFormat="1" applyFont="1" applyFill="1" applyBorder="1" applyAlignment="1">
      <alignment vertical="top" wrapText="1"/>
    </xf>
    <xf numFmtId="172" fontId="38" fillId="0" borderId="25" xfId="0" applyNumberFormat="1" applyFont="1" applyFill="1" applyBorder="1" applyAlignment="1">
      <alignment horizontal="right" vertical="top" shrinkToFit="1"/>
    </xf>
    <xf numFmtId="0" fontId="39" fillId="0" borderId="14" xfId="0" applyNumberFormat="1" applyFont="1" applyFill="1" applyBorder="1" applyAlignment="1">
      <alignment vertical="top" wrapText="1"/>
    </xf>
    <xf numFmtId="0" fontId="43" fillId="26" borderId="62" xfId="0" applyNumberFormat="1" applyFont="1" applyFill="1" applyBorder="1" applyAlignment="1">
      <alignment horizontal="center" vertical="top" wrapText="1"/>
    </xf>
    <xf numFmtId="172" fontId="38" fillId="0" borderId="21" xfId="183" applyNumberFormat="1" applyFont="1" applyFill="1" applyBorder="1" applyAlignment="1">
      <alignment horizontal="right" vertical="top" wrapText="1"/>
    </xf>
    <xf numFmtId="49" fontId="40" fillId="24" borderId="0" xfId="351" applyNumberFormat="1" applyFont="1" applyFill="1" applyBorder="1" applyAlignment="1" applyProtection="1">
      <alignment horizontal="center" vertical="top" wrapText="1"/>
      <protection locked="0"/>
    </xf>
    <xf numFmtId="172" fontId="74" fillId="24" borderId="0" xfId="372" applyNumberFormat="1" applyFont="1" applyFill="1" applyBorder="1" applyAlignment="1" applyProtection="1">
      <alignment horizontal="center" vertical="top" wrapText="1"/>
      <protection locked="0"/>
    </xf>
    <xf numFmtId="49" fontId="38" fillId="0" borderId="35" xfId="0" applyNumberFormat="1" applyFont="1" applyBorder="1" applyAlignment="1">
      <alignment horizontal="left" vertical="top" wrapText="1"/>
    </xf>
    <xf numFmtId="0" fontId="38" fillId="0" borderId="6" xfId="0" applyNumberFormat="1" applyFont="1" applyBorder="1" applyAlignment="1">
      <alignment vertical="top" wrapText="1"/>
    </xf>
    <xf numFmtId="4" fontId="39" fillId="0" borderId="6" xfId="0" applyNumberFormat="1" applyFont="1" applyBorder="1" applyAlignment="1">
      <alignment horizontal="right" vertical="top" wrapText="1"/>
    </xf>
    <xf numFmtId="172" fontId="39" fillId="0" borderId="36" xfId="0" applyNumberFormat="1" applyFont="1" applyBorder="1" applyAlignment="1">
      <alignment horizontal="right" vertical="top" shrinkToFit="1"/>
    </xf>
    <xf numFmtId="49" fontId="39" fillId="0" borderId="35" xfId="0" applyNumberFormat="1" applyFont="1" applyBorder="1" applyAlignment="1">
      <alignment horizontal="left" vertical="top" wrapText="1"/>
    </xf>
    <xf numFmtId="0" fontId="39" fillId="0" borderId="6" xfId="0" applyNumberFormat="1" applyFont="1" applyBorder="1" applyAlignment="1">
      <alignment vertical="top" wrapText="1"/>
    </xf>
    <xf numFmtId="0" fontId="0" fillId="0" borderId="0" xfId="0" applyFont="1"/>
    <xf numFmtId="172" fontId="39" fillId="0" borderId="18" xfId="279" applyNumberFormat="1" applyFont="1" applyBorder="1" applyAlignment="1">
      <alignment vertical="top" shrinkToFit="1"/>
    </xf>
    <xf numFmtId="0" fontId="52" fillId="26" borderId="19" xfId="0" applyFont="1" applyFill="1" applyBorder="1" applyAlignment="1">
      <alignment vertical="top" wrapText="1"/>
    </xf>
    <xf numFmtId="172" fontId="52" fillId="26" borderId="43" xfId="978" applyNumberFormat="1" applyFont="1" applyFill="1" applyBorder="1" applyAlignment="1">
      <alignment vertical="top" wrapText="1"/>
    </xf>
    <xf numFmtId="0" fontId="39" fillId="0" borderId="14" xfId="0" applyFont="1" applyBorder="1" applyAlignment="1">
      <alignment vertical="top" wrapText="1"/>
    </xf>
    <xf numFmtId="49" fontId="0" fillId="0" borderId="0" xfId="0" applyNumberFormat="1"/>
    <xf numFmtId="0" fontId="77" fillId="0" borderId="0" xfId="0" applyFont="1"/>
    <xf numFmtId="0" fontId="42" fillId="0" borderId="66" xfId="279" applyFont="1" applyFill="1" applyBorder="1" applyAlignment="1" applyProtection="1">
      <alignment horizontal="center" vertical="center" wrapText="1"/>
    </xf>
    <xf numFmtId="49" fontId="38" fillId="25" borderId="50" xfId="0" applyNumberFormat="1" applyFont="1" applyFill="1" applyBorder="1" applyAlignment="1">
      <alignment horizontal="left" wrapText="1"/>
    </xf>
    <xf numFmtId="49" fontId="38" fillId="25" borderId="49" xfId="0" applyNumberFormat="1" applyFont="1" applyFill="1" applyBorder="1" applyAlignment="1">
      <alignment horizontal="left" wrapText="1"/>
    </xf>
    <xf numFmtId="0" fontId="38" fillId="0" borderId="26" xfId="351" applyFont="1" applyFill="1" applyBorder="1" applyAlignment="1" applyProtection="1">
      <alignment horizontal="center" vertical="center"/>
    </xf>
    <xf numFmtId="0" fontId="38" fillId="0" borderId="19" xfId="351" applyFont="1" applyFill="1" applyBorder="1" applyAlignment="1" applyProtection="1">
      <alignment horizontal="center" vertical="center"/>
    </xf>
    <xf numFmtId="0" fontId="38" fillId="0" borderId="49" xfId="351" applyFont="1" applyFill="1" applyBorder="1" applyAlignment="1" applyProtection="1">
      <alignment horizontal="center" vertical="center"/>
    </xf>
    <xf numFmtId="0" fontId="38" fillId="0" borderId="26" xfId="351" applyFont="1" applyFill="1" applyBorder="1" applyAlignment="1" applyProtection="1">
      <alignment horizontal="center" vertical="center" wrapText="1"/>
    </xf>
    <xf numFmtId="0" fontId="38" fillId="0" borderId="19" xfId="351" applyFont="1" applyFill="1" applyBorder="1" applyAlignment="1" applyProtection="1">
      <alignment horizontal="center" vertical="center" wrapText="1"/>
    </xf>
    <xf numFmtId="0" fontId="38" fillId="0" borderId="49" xfId="351" applyFont="1" applyFill="1" applyBorder="1" applyAlignment="1" applyProtection="1">
      <alignment horizontal="center" vertical="center" wrapText="1"/>
    </xf>
    <xf numFmtId="0" fontId="41" fillId="27" borderId="67" xfId="0" applyFont="1" applyFill="1" applyBorder="1" applyAlignment="1">
      <alignment horizontal="center" vertical="center"/>
    </xf>
    <xf numFmtId="0" fontId="41" fillId="27" borderId="68" xfId="0" applyFont="1" applyFill="1" applyBorder="1" applyAlignment="1">
      <alignment horizontal="center" vertical="center"/>
    </xf>
    <xf numFmtId="0" fontId="41" fillId="27" borderId="69" xfId="0" applyFont="1" applyFill="1" applyBorder="1" applyAlignment="1">
      <alignment horizontal="center" vertical="center"/>
    </xf>
    <xf numFmtId="0" fontId="38" fillId="0" borderId="43" xfId="351" applyFont="1" applyFill="1" applyBorder="1" applyAlignment="1" applyProtection="1">
      <alignment horizontal="center" vertical="center"/>
    </xf>
    <xf numFmtId="0" fontId="38" fillId="0" borderId="43" xfId="351" applyFont="1" applyFill="1" applyBorder="1" applyAlignment="1" applyProtection="1">
      <alignment horizontal="center" vertical="center" wrapText="1"/>
    </xf>
    <xf numFmtId="0" fontId="51" fillId="0" borderId="26" xfId="340" applyFont="1" applyBorder="1" applyAlignment="1" applyProtection="1">
      <alignment horizontal="center" vertical="center" wrapText="1"/>
    </xf>
    <xf numFmtId="0" fontId="51" fillId="0" borderId="19" xfId="340" applyFont="1" applyBorder="1" applyAlignment="1" applyProtection="1">
      <alignment horizontal="center" vertical="center" wrapText="1"/>
    </xf>
    <xf numFmtId="0" fontId="51" fillId="0" borderId="43" xfId="340" applyFont="1" applyBorder="1" applyAlignment="1" applyProtection="1">
      <alignment horizontal="center" vertical="center" wrapText="1"/>
    </xf>
    <xf numFmtId="49" fontId="40" fillId="24" borderId="22" xfId="351" applyNumberFormat="1" applyFont="1" applyFill="1" applyBorder="1" applyAlignment="1" applyProtection="1">
      <alignment horizontal="center" vertical="center" wrapText="1"/>
    </xf>
    <xf numFmtId="49" fontId="40" fillId="24" borderId="30" xfId="351" applyNumberFormat="1" applyFont="1" applyFill="1" applyBorder="1" applyAlignment="1" applyProtection="1">
      <alignment horizontal="center" vertical="center" wrapText="1"/>
    </xf>
    <xf numFmtId="4" fontId="40" fillId="24" borderId="31" xfId="338" applyNumberFormat="1" applyFont="1" applyFill="1" applyBorder="1" applyAlignment="1" applyProtection="1">
      <alignment horizontal="center" vertical="center"/>
    </xf>
    <xf numFmtId="4" fontId="40" fillId="24" borderId="32" xfId="338" applyNumberFormat="1" applyFont="1" applyFill="1" applyBorder="1" applyAlignment="1" applyProtection="1">
      <alignment horizontal="center" vertical="center"/>
    </xf>
    <xf numFmtId="4" fontId="40" fillId="24" borderId="33" xfId="338" applyNumberFormat="1" applyFont="1" applyFill="1" applyBorder="1" applyAlignment="1" applyProtection="1">
      <alignment horizontal="center" vertical="center"/>
    </xf>
    <xf numFmtId="4" fontId="40" fillId="24" borderId="34" xfId="338" applyNumberFormat="1" applyFont="1" applyFill="1" applyBorder="1" applyAlignment="1" applyProtection="1">
      <alignment horizontal="center" vertical="center"/>
    </xf>
    <xf numFmtId="4" fontId="40" fillId="24" borderId="22" xfId="338" applyNumberFormat="1" applyFont="1" applyFill="1" applyBorder="1" applyAlignment="1" applyProtection="1">
      <alignment horizontal="center" vertical="center" wrapText="1"/>
    </xf>
    <xf numFmtId="4" fontId="40" fillId="24" borderId="30" xfId="338" applyNumberFormat="1" applyFont="1" applyFill="1" applyBorder="1" applyAlignment="1" applyProtection="1">
      <alignment horizontal="center" vertical="center" wrapText="1"/>
    </xf>
    <xf numFmtId="0" fontId="38" fillId="0" borderId="44" xfId="351" applyNumberFormat="1" applyFont="1" applyFill="1" applyBorder="1" applyAlignment="1" applyProtection="1">
      <alignment horizontal="center" vertical="center" wrapText="1"/>
      <protection locked="0"/>
    </xf>
    <xf numFmtId="0" fontId="38" fillId="0" borderId="29" xfId="351" applyNumberFormat="1" applyFont="1" applyFill="1" applyBorder="1" applyAlignment="1" applyProtection="1">
      <alignment horizontal="center" vertical="center" wrapText="1"/>
      <protection locked="0"/>
    </xf>
    <xf numFmtId="0" fontId="38" fillId="0" borderId="45" xfId="351" applyNumberFormat="1" applyFont="1" applyFill="1" applyBorder="1" applyAlignment="1" applyProtection="1">
      <alignment horizontal="center" vertical="center" wrapText="1"/>
      <protection locked="0"/>
    </xf>
    <xf numFmtId="0" fontId="38" fillId="0" borderId="46" xfId="351" applyNumberFormat="1" applyFont="1" applyFill="1" applyBorder="1" applyAlignment="1" applyProtection="1">
      <alignment horizontal="center" vertical="center" wrapText="1"/>
      <protection locked="0"/>
    </xf>
    <xf numFmtId="0" fontId="38" fillId="0" borderId="47" xfId="351" applyNumberFormat="1" applyFont="1" applyFill="1" applyBorder="1" applyAlignment="1" applyProtection="1">
      <alignment horizontal="center" vertical="center" wrapText="1"/>
      <protection locked="0"/>
    </xf>
    <xf numFmtId="0" fontId="38" fillId="0" borderId="48" xfId="351" applyNumberFormat="1" applyFont="1" applyFill="1" applyBorder="1" applyAlignment="1" applyProtection="1">
      <alignment horizontal="center" vertical="center" wrapText="1"/>
      <protection locked="0"/>
    </xf>
    <xf numFmtId="49" fontId="39" fillId="0" borderId="51" xfId="350" applyNumberFormat="1" applyFont="1" applyFill="1" applyBorder="1" applyAlignment="1" applyProtection="1">
      <alignment horizontal="left" vertical="top"/>
    </xf>
    <xf numFmtId="49" fontId="39" fillId="0" borderId="52" xfId="350" applyNumberFormat="1" applyFont="1" applyFill="1" applyBorder="1" applyAlignment="1" applyProtection="1">
      <alignment horizontal="left" vertical="top"/>
    </xf>
    <xf numFmtId="49" fontId="48" fillId="0" borderId="26" xfId="0" applyNumberFormat="1" applyFont="1" applyFill="1" applyBorder="1" applyAlignment="1">
      <alignment horizontal="center" vertical="top" wrapText="1"/>
    </xf>
    <xf numFmtId="0" fontId="48" fillId="0" borderId="19" xfId="0" applyNumberFormat="1" applyFont="1" applyFill="1" applyBorder="1" applyAlignment="1">
      <alignment horizontal="center" vertical="top" wrapText="1"/>
    </xf>
    <xf numFmtId="0" fontId="48" fillId="0" borderId="43" xfId="0" applyNumberFormat="1" applyFont="1" applyFill="1" applyBorder="1" applyAlignment="1">
      <alignment horizontal="center" vertical="top" wrapText="1"/>
    </xf>
    <xf numFmtId="49" fontId="48" fillId="27" borderId="26" xfId="0" applyNumberFormat="1" applyFont="1" applyFill="1" applyBorder="1" applyAlignment="1">
      <alignment horizontal="center" vertical="top" wrapText="1"/>
    </xf>
    <xf numFmtId="0" fontId="48" fillId="27" borderId="19" xfId="0" applyNumberFormat="1" applyFont="1" applyFill="1" applyBorder="1" applyAlignment="1">
      <alignment horizontal="center" vertical="top" wrapText="1"/>
    </xf>
    <xf numFmtId="0" fontId="48" fillId="27" borderId="43" xfId="0" applyNumberFormat="1" applyFont="1" applyFill="1" applyBorder="1" applyAlignment="1">
      <alignment horizontal="center" vertical="top" wrapText="1"/>
    </xf>
  </cellXfs>
  <cellStyles count="1002">
    <cellStyle name="20 % – Poudarek1 2" xfId="1"/>
    <cellStyle name="20 % – Poudarek1 2 2" xfId="809"/>
    <cellStyle name="20 % – Poudarek2 2" xfId="2"/>
    <cellStyle name="20 % – Poudarek2 2 2" xfId="810"/>
    <cellStyle name="20 % – Poudarek3 2" xfId="3"/>
    <cellStyle name="20 % – Poudarek3 2 2" xfId="811"/>
    <cellStyle name="20 % – Poudarek4 2" xfId="4"/>
    <cellStyle name="20 % – Poudarek4 2 2" xfId="812"/>
    <cellStyle name="20 % – Poudarek5 2" xfId="5"/>
    <cellStyle name="20 % – Poudarek5 2 2" xfId="813"/>
    <cellStyle name="20 % – Poudarek6 2" xfId="6"/>
    <cellStyle name="20 % – Poudarek6 2 2" xfId="814"/>
    <cellStyle name="20% - Accent1" xfId="7"/>
    <cellStyle name="20% - Accent1 10" xfId="8"/>
    <cellStyle name="20% - Accent1 10 2" xfId="816"/>
    <cellStyle name="20% - Accent1 11" xfId="9"/>
    <cellStyle name="20% - Accent1 11 2" xfId="817"/>
    <cellStyle name="20% - Accent1 12" xfId="815"/>
    <cellStyle name="20% - Accent1 2" xfId="10"/>
    <cellStyle name="20% - Accent1 2 2" xfId="818"/>
    <cellStyle name="20% - Accent1 3" xfId="11"/>
    <cellStyle name="20% - Accent1 3 2" xfId="819"/>
    <cellStyle name="20% - Accent1 4" xfId="12"/>
    <cellStyle name="20% - Accent1 4 2" xfId="820"/>
    <cellStyle name="20% - Accent1 5" xfId="13"/>
    <cellStyle name="20% - Accent1 5 2" xfId="821"/>
    <cellStyle name="20% - Accent1 6" xfId="14"/>
    <cellStyle name="20% - Accent1 6 2" xfId="822"/>
    <cellStyle name="20% - Accent1 7" xfId="15"/>
    <cellStyle name="20% - Accent1 7 2" xfId="823"/>
    <cellStyle name="20% - Accent1 8" xfId="16"/>
    <cellStyle name="20% - Accent1 8 2" xfId="824"/>
    <cellStyle name="20% - Accent1 9" xfId="17"/>
    <cellStyle name="20% - Accent1 9 2" xfId="825"/>
    <cellStyle name="20% - Accent2" xfId="18"/>
    <cellStyle name="20% - Accent2 10" xfId="19"/>
    <cellStyle name="20% - Accent2 10 2" xfId="827"/>
    <cellStyle name="20% - Accent2 11" xfId="20"/>
    <cellStyle name="20% - Accent2 11 2" xfId="828"/>
    <cellStyle name="20% - Accent2 12" xfId="826"/>
    <cellStyle name="20% - Accent2 2" xfId="21"/>
    <cellStyle name="20% - Accent2 2 2" xfId="829"/>
    <cellStyle name="20% - Accent2 3" xfId="22"/>
    <cellStyle name="20% - Accent2 3 2" xfId="830"/>
    <cellStyle name="20% - Accent2 4" xfId="23"/>
    <cellStyle name="20% - Accent2 4 2" xfId="831"/>
    <cellStyle name="20% - Accent2 5" xfId="24"/>
    <cellStyle name="20% - Accent2 5 2" xfId="832"/>
    <cellStyle name="20% - Accent2 6" xfId="25"/>
    <cellStyle name="20% - Accent2 6 2" xfId="833"/>
    <cellStyle name="20% - Accent2 7" xfId="26"/>
    <cellStyle name="20% - Accent2 7 2" xfId="834"/>
    <cellStyle name="20% - Accent2 8" xfId="27"/>
    <cellStyle name="20% - Accent2 8 2" xfId="835"/>
    <cellStyle name="20% - Accent2 9" xfId="28"/>
    <cellStyle name="20% - Accent2 9 2" xfId="836"/>
    <cellStyle name="20% - Accent3" xfId="29"/>
    <cellStyle name="20% - Accent3 10" xfId="30"/>
    <cellStyle name="20% - Accent3 10 2" xfId="838"/>
    <cellStyle name="20% - Accent3 11" xfId="31"/>
    <cellStyle name="20% - Accent3 11 2" xfId="839"/>
    <cellStyle name="20% - Accent3 12" xfId="837"/>
    <cellStyle name="20% - Accent3 2" xfId="32"/>
    <cellStyle name="20% - Accent3 2 2" xfId="840"/>
    <cellStyle name="20% - Accent3 3" xfId="33"/>
    <cellStyle name="20% - Accent3 3 2" xfId="841"/>
    <cellStyle name="20% - Accent3 4" xfId="34"/>
    <cellStyle name="20% - Accent3 4 2" xfId="842"/>
    <cellStyle name="20% - Accent3 5" xfId="35"/>
    <cellStyle name="20% - Accent3 5 2" xfId="843"/>
    <cellStyle name="20% - Accent3 6" xfId="36"/>
    <cellStyle name="20% - Accent3 6 2" xfId="844"/>
    <cellStyle name="20% - Accent3 7" xfId="37"/>
    <cellStyle name="20% - Accent3 7 2" xfId="845"/>
    <cellStyle name="20% - Accent3 8" xfId="38"/>
    <cellStyle name="20% - Accent3 8 2" xfId="846"/>
    <cellStyle name="20% - Accent3 9" xfId="39"/>
    <cellStyle name="20% - Accent3 9 2" xfId="847"/>
    <cellStyle name="20% - Accent4" xfId="40"/>
    <cellStyle name="20% - Accent4 10" xfId="41"/>
    <cellStyle name="20% - Accent4 10 2" xfId="849"/>
    <cellStyle name="20% - Accent4 11" xfId="42"/>
    <cellStyle name="20% - Accent4 11 2" xfId="850"/>
    <cellStyle name="20% - Accent4 12" xfId="848"/>
    <cellStyle name="20% - Accent4 2" xfId="43"/>
    <cellStyle name="20% - Accent4 2 2" xfId="851"/>
    <cellStyle name="20% - Accent4 3" xfId="44"/>
    <cellStyle name="20% - Accent4 3 2" xfId="852"/>
    <cellStyle name="20% - Accent4 4" xfId="45"/>
    <cellStyle name="20% - Accent4 4 2" xfId="853"/>
    <cellStyle name="20% - Accent4 5" xfId="46"/>
    <cellStyle name="20% - Accent4 5 2" xfId="854"/>
    <cellStyle name="20% - Accent4 6" xfId="47"/>
    <cellStyle name="20% - Accent4 6 2" xfId="855"/>
    <cellStyle name="20% - Accent4 7" xfId="48"/>
    <cellStyle name="20% - Accent4 7 2" xfId="856"/>
    <cellStyle name="20% - Accent4 8" xfId="49"/>
    <cellStyle name="20% - Accent4 8 2" xfId="857"/>
    <cellStyle name="20% - Accent4 9" xfId="50"/>
    <cellStyle name="20% - Accent4 9 2" xfId="858"/>
    <cellStyle name="20% - Accent5" xfId="51"/>
    <cellStyle name="20% - Accent5 10" xfId="52"/>
    <cellStyle name="20% - Accent5 10 2" xfId="860"/>
    <cellStyle name="20% - Accent5 11" xfId="53"/>
    <cellStyle name="20% - Accent5 11 2" xfId="861"/>
    <cellStyle name="20% - Accent5 12" xfId="859"/>
    <cellStyle name="20% - Accent5 2" xfId="54"/>
    <cellStyle name="20% - Accent5 2 2" xfId="862"/>
    <cellStyle name="20% - Accent5 3" xfId="55"/>
    <cellStyle name="20% - Accent5 3 2" xfId="863"/>
    <cellStyle name="20% - Accent5 4" xfId="56"/>
    <cellStyle name="20% - Accent5 4 2" xfId="864"/>
    <cellStyle name="20% - Accent5 5" xfId="57"/>
    <cellStyle name="20% - Accent5 5 2" xfId="865"/>
    <cellStyle name="20% - Accent5 6" xfId="58"/>
    <cellStyle name="20% - Accent5 6 2" xfId="866"/>
    <cellStyle name="20% - Accent5 7" xfId="59"/>
    <cellStyle name="20% - Accent5 7 2" xfId="867"/>
    <cellStyle name="20% - Accent5 8" xfId="60"/>
    <cellStyle name="20% - Accent5 8 2" xfId="868"/>
    <cellStyle name="20% - Accent5 9" xfId="61"/>
    <cellStyle name="20% - Accent5 9 2" xfId="869"/>
    <cellStyle name="20% - Accent6" xfId="62"/>
    <cellStyle name="20% - Accent6 10" xfId="63"/>
    <cellStyle name="20% - Accent6 10 2" xfId="871"/>
    <cellStyle name="20% - Accent6 11" xfId="64"/>
    <cellStyle name="20% - Accent6 11 2" xfId="872"/>
    <cellStyle name="20% - Accent6 12" xfId="870"/>
    <cellStyle name="20% - Accent6 2" xfId="65"/>
    <cellStyle name="20% - Accent6 2 2" xfId="873"/>
    <cellStyle name="20% - Accent6 3" xfId="66"/>
    <cellStyle name="20% - Accent6 3 2" xfId="874"/>
    <cellStyle name="20% - Accent6 4" xfId="67"/>
    <cellStyle name="20% - Accent6 4 2" xfId="875"/>
    <cellStyle name="20% - Accent6 5" xfId="68"/>
    <cellStyle name="20% - Accent6 5 2" xfId="876"/>
    <cellStyle name="20% - Accent6 6" xfId="69"/>
    <cellStyle name="20% - Accent6 6 2" xfId="877"/>
    <cellStyle name="20% - Accent6 7" xfId="70"/>
    <cellStyle name="20% - Accent6 7 2" xfId="878"/>
    <cellStyle name="20% - Accent6 8" xfId="71"/>
    <cellStyle name="20% - Accent6 8 2" xfId="879"/>
    <cellStyle name="20% - Accent6 9" xfId="72"/>
    <cellStyle name="20% - Accent6 9 2" xfId="880"/>
    <cellStyle name="40 % – Poudarek1 2" xfId="73"/>
    <cellStyle name="40 % – Poudarek1 2 2" xfId="881"/>
    <cellStyle name="40 % – Poudarek2 2" xfId="74"/>
    <cellStyle name="40 % – Poudarek2 2 2" xfId="882"/>
    <cellStyle name="40 % – Poudarek3 2" xfId="75"/>
    <cellStyle name="40 % – Poudarek3 2 2" xfId="883"/>
    <cellStyle name="40 % – Poudarek4 2" xfId="76"/>
    <cellStyle name="40 % – Poudarek4 2 2" xfId="884"/>
    <cellStyle name="40 % – Poudarek5 2" xfId="77"/>
    <cellStyle name="40 % – Poudarek5 2 2" xfId="885"/>
    <cellStyle name="40 % – Poudarek6 2" xfId="78"/>
    <cellStyle name="40 % – Poudarek6 2 2" xfId="886"/>
    <cellStyle name="40% - Accent1" xfId="79"/>
    <cellStyle name="40% - Accent1 10" xfId="80"/>
    <cellStyle name="40% - Accent1 10 2" xfId="888"/>
    <cellStyle name="40% - Accent1 11" xfId="81"/>
    <cellStyle name="40% - Accent1 11 2" xfId="889"/>
    <cellStyle name="40% - Accent1 12" xfId="887"/>
    <cellStyle name="40% - Accent1 2" xfId="82"/>
    <cellStyle name="40% - Accent1 2 2" xfId="890"/>
    <cellStyle name="40% - Accent1 3" xfId="83"/>
    <cellStyle name="40% - Accent1 3 2" xfId="891"/>
    <cellStyle name="40% - Accent1 4" xfId="84"/>
    <cellStyle name="40% - Accent1 4 2" xfId="892"/>
    <cellStyle name="40% - Accent1 5" xfId="85"/>
    <cellStyle name="40% - Accent1 5 2" xfId="893"/>
    <cellStyle name="40% - Accent1 6" xfId="86"/>
    <cellStyle name="40% - Accent1 6 2" xfId="894"/>
    <cellStyle name="40% - Accent1 7" xfId="87"/>
    <cellStyle name="40% - Accent1 7 2" xfId="895"/>
    <cellStyle name="40% - Accent1 8" xfId="88"/>
    <cellStyle name="40% - Accent1 8 2" xfId="896"/>
    <cellStyle name="40% - Accent1 9" xfId="89"/>
    <cellStyle name="40% - Accent1 9 2" xfId="897"/>
    <cellStyle name="40% - Accent2" xfId="90"/>
    <cellStyle name="40% - Accent2 10" xfId="91"/>
    <cellStyle name="40% - Accent2 10 2" xfId="899"/>
    <cellStyle name="40% - Accent2 11" xfId="92"/>
    <cellStyle name="40% - Accent2 11 2" xfId="900"/>
    <cellStyle name="40% - Accent2 12" xfId="898"/>
    <cellStyle name="40% - Accent2 2" xfId="93"/>
    <cellStyle name="40% - Accent2 2 2" xfId="901"/>
    <cellStyle name="40% - Accent2 3" xfId="94"/>
    <cellStyle name="40% - Accent2 3 2" xfId="902"/>
    <cellStyle name="40% - Accent2 4" xfId="95"/>
    <cellStyle name="40% - Accent2 4 2" xfId="903"/>
    <cellStyle name="40% - Accent2 5" xfId="96"/>
    <cellStyle name="40% - Accent2 5 2" xfId="904"/>
    <cellStyle name="40% - Accent2 6" xfId="97"/>
    <cellStyle name="40% - Accent2 6 2" xfId="905"/>
    <cellStyle name="40% - Accent2 7" xfId="98"/>
    <cellStyle name="40% - Accent2 7 2" xfId="906"/>
    <cellStyle name="40% - Accent2 8" xfId="99"/>
    <cellStyle name="40% - Accent2 8 2" xfId="907"/>
    <cellStyle name="40% - Accent2 9" xfId="100"/>
    <cellStyle name="40% - Accent2 9 2" xfId="908"/>
    <cellStyle name="40% - Accent3" xfId="101"/>
    <cellStyle name="40% - Accent3 10" xfId="102"/>
    <cellStyle name="40% - Accent3 10 2" xfId="910"/>
    <cellStyle name="40% - Accent3 11" xfId="103"/>
    <cellStyle name="40% - Accent3 11 2" xfId="911"/>
    <cellStyle name="40% - Accent3 12" xfId="909"/>
    <cellStyle name="40% - Accent3 2" xfId="104"/>
    <cellStyle name="40% - Accent3 2 2" xfId="912"/>
    <cellStyle name="40% - Accent3 3" xfId="105"/>
    <cellStyle name="40% - Accent3 3 2" xfId="913"/>
    <cellStyle name="40% - Accent3 4" xfId="106"/>
    <cellStyle name="40% - Accent3 4 2" xfId="914"/>
    <cellStyle name="40% - Accent3 5" xfId="107"/>
    <cellStyle name="40% - Accent3 5 2" xfId="915"/>
    <cellStyle name="40% - Accent3 6" xfId="108"/>
    <cellStyle name="40% - Accent3 6 2" xfId="916"/>
    <cellStyle name="40% - Accent3 7" xfId="109"/>
    <cellStyle name="40% - Accent3 7 2" xfId="917"/>
    <cellStyle name="40% - Accent3 8" xfId="110"/>
    <cellStyle name="40% - Accent3 8 2" xfId="918"/>
    <cellStyle name="40% - Accent3 9" xfId="111"/>
    <cellStyle name="40% - Accent3 9 2" xfId="919"/>
    <cellStyle name="40% - Accent4" xfId="112"/>
    <cellStyle name="40% - Accent4 10" xfId="113"/>
    <cellStyle name="40% - Accent4 10 2" xfId="921"/>
    <cellStyle name="40% - Accent4 11" xfId="114"/>
    <cellStyle name="40% - Accent4 11 2" xfId="922"/>
    <cellStyle name="40% - Accent4 12" xfId="920"/>
    <cellStyle name="40% - Accent4 2" xfId="115"/>
    <cellStyle name="40% - Accent4 2 2" xfId="923"/>
    <cellStyle name="40% - Accent4 3" xfId="116"/>
    <cellStyle name="40% - Accent4 3 2" xfId="924"/>
    <cellStyle name="40% - Accent4 4" xfId="117"/>
    <cellStyle name="40% - Accent4 4 2" xfId="925"/>
    <cellStyle name="40% - Accent4 5" xfId="118"/>
    <cellStyle name="40% - Accent4 5 2" xfId="926"/>
    <cellStyle name="40% - Accent4 6" xfId="119"/>
    <cellStyle name="40% - Accent4 6 2" xfId="927"/>
    <cellStyle name="40% - Accent4 7" xfId="120"/>
    <cellStyle name="40% - Accent4 7 2" xfId="928"/>
    <cellStyle name="40% - Accent4 8" xfId="121"/>
    <cellStyle name="40% - Accent4 8 2" xfId="929"/>
    <cellStyle name="40% - Accent4 9" xfId="122"/>
    <cellStyle name="40% - Accent4 9 2" xfId="930"/>
    <cellStyle name="40% - Accent5" xfId="123"/>
    <cellStyle name="40% - Accent5 10" xfId="124"/>
    <cellStyle name="40% - Accent5 10 2" xfId="932"/>
    <cellStyle name="40% - Accent5 11" xfId="125"/>
    <cellStyle name="40% - Accent5 11 2" xfId="933"/>
    <cellStyle name="40% - Accent5 12" xfId="931"/>
    <cellStyle name="40% - Accent5 2" xfId="126"/>
    <cellStyle name="40% - Accent5 2 2" xfId="934"/>
    <cellStyle name="40% - Accent5 3" xfId="127"/>
    <cellStyle name="40% - Accent5 3 2" xfId="935"/>
    <cellStyle name="40% - Accent5 4" xfId="128"/>
    <cellStyle name="40% - Accent5 4 2" xfId="936"/>
    <cellStyle name="40% - Accent5 5" xfId="129"/>
    <cellStyle name="40% - Accent5 5 2" xfId="937"/>
    <cellStyle name="40% - Accent5 6" xfId="130"/>
    <cellStyle name="40% - Accent5 6 2" xfId="938"/>
    <cellStyle name="40% - Accent5 7" xfId="131"/>
    <cellStyle name="40% - Accent5 7 2" xfId="939"/>
    <cellStyle name="40% - Accent5 8" xfId="132"/>
    <cellStyle name="40% - Accent5 8 2" xfId="940"/>
    <cellStyle name="40% - Accent5 9" xfId="133"/>
    <cellStyle name="40% - Accent5 9 2" xfId="941"/>
    <cellStyle name="40% - Accent6" xfId="134"/>
    <cellStyle name="40% - Accent6 10" xfId="135"/>
    <cellStyle name="40% - Accent6 10 2" xfId="943"/>
    <cellStyle name="40% - Accent6 11" xfId="136"/>
    <cellStyle name="40% - Accent6 11 2" xfId="944"/>
    <cellStyle name="40% - Accent6 12" xfId="942"/>
    <cellStyle name="40% - Accent6 2" xfId="137"/>
    <cellStyle name="40% - Accent6 2 2" xfId="945"/>
    <cellStyle name="40% - Accent6 3" xfId="138"/>
    <cellStyle name="40% - Accent6 3 2" xfId="946"/>
    <cellStyle name="40% - Accent6 4" xfId="139"/>
    <cellStyle name="40% - Accent6 4 2" xfId="947"/>
    <cellStyle name="40% - Accent6 5" xfId="140"/>
    <cellStyle name="40% - Accent6 5 2" xfId="948"/>
    <cellStyle name="40% - Accent6 6" xfId="141"/>
    <cellStyle name="40% - Accent6 6 2" xfId="949"/>
    <cellStyle name="40% - Accent6 7" xfId="142"/>
    <cellStyle name="40% - Accent6 7 2" xfId="950"/>
    <cellStyle name="40% - Accent6 8" xfId="143"/>
    <cellStyle name="40% - Accent6 8 2" xfId="951"/>
    <cellStyle name="40% - Accent6 9" xfId="144"/>
    <cellStyle name="40% - Accent6 9 2" xfId="952"/>
    <cellStyle name="60 % – Poudarek1 2" xfId="145"/>
    <cellStyle name="60 % – Poudarek2 2" xfId="146"/>
    <cellStyle name="60 % – Poudarek3 2" xfId="147"/>
    <cellStyle name="60 % – Poudarek4 2" xfId="148"/>
    <cellStyle name="60 % – Poudarek5 2" xfId="149"/>
    <cellStyle name="60 % – Poudarek6 2" xfId="150"/>
    <cellStyle name="60% - Accent1" xfId="151"/>
    <cellStyle name="60% - Accent2" xfId="152"/>
    <cellStyle name="60% - Accent3" xfId="153"/>
    <cellStyle name="60% - Accent4" xfId="154"/>
    <cellStyle name="60% - Accent5" xfId="155"/>
    <cellStyle name="60% - Accent6" xfId="156"/>
    <cellStyle name="Accent1" xfId="157"/>
    <cellStyle name="Accent1 2" xfId="980"/>
    <cellStyle name="Accent2" xfId="158"/>
    <cellStyle name="Accent2 2" xfId="981"/>
    <cellStyle name="Accent3" xfId="159"/>
    <cellStyle name="Accent3 2" xfId="982"/>
    <cellStyle name="Accent4" xfId="160"/>
    <cellStyle name="Accent4 2" xfId="983"/>
    <cellStyle name="Accent5" xfId="161"/>
    <cellStyle name="Accent6" xfId="162"/>
    <cellStyle name="Accent6 2" xfId="984"/>
    <cellStyle name="Bad" xfId="163"/>
    <cellStyle name="Bad 2" xfId="985"/>
    <cellStyle name="Calculation" xfId="164"/>
    <cellStyle name="Calculation 2" xfId="986"/>
    <cellStyle name="Check Cell" xfId="165"/>
    <cellStyle name="Comma 2" xfId="166"/>
    <cellStyle name="Comma0" xfId="167"/>
    <cellStyle name="Currency0" xfId="168"/>
    <cellStyle name="Date" xfId="169"/>
    <cellStyle name="Dobro 2" xfId="170"/>
    <cellStyle name="Excel Built-in Normal" xfId="171"/>
    <cellStyle name="Explanatory Text" xfId="172"/>
    <cellStyle name="Fixed" xfId="173"/>
    <cellStyle name="Good" xfId="174"/>
    <cellStyle name="Heading 1" xfId="175"/>
    <cellStyle name="Heading 1 2" xfId="987"/>
    <cellStyle name="Heading 2" xfId="176"/>
    <cellStyle name="Heading 2 2" xfId="988"/>
    <cellStyle name="Heading 3" xfId="177"/>
    <cellStyle name="Heading 3 2" xfId="989"/>
    <cellStyle name="Heading 4" xfId="178"/>
    <cellStyle name="Heading 4 2" xfId="990"/>
    <cellStyle name="Heading1" xfId="179"/>
    <cellStyle name="Heading2" xfId="180"/>
    <cellStyle name="Input" xfId="181"/>
    <cellStyle name="Input 2" xfId="991"/>
    <cellStyle name="Izhod 2" xfId="182"/>
    <cellStyle name="Keš" xfId="183"/>
    <cellStyle name="Linked Cell" xfId="184"/>
    <cellStyle name="Linked Cell 2" xfId="992"/>
    <cellStyle name="Naslov 1 2" xfId="185"/>
    <cellStyle name="Naslov 2 2" xfId="186"/>
    <cellStyle name="Naslov 3 2" xfId="187"/>
    <cellStyle name="Naslov 4 2" xfId="188"/>
    <cellStyle name="Naslov 5" xfId="189"/>
    <cellStyle name="Navadno" xfId="0" builtinId="0"/>
    <cellStyle name="Navadno 11 10" xfId="190"/>
    <cellStyle name="Navadno 11 11" xfId="191"/>
    <cellStyle name="Navadno 11 12" xfId="192"/>
    <cellStyle name="Navadno 11 13" xfId="193"/>
    <cellStyle name="Navadno 11 14" xfId="194"/>
    <cellStyle name="Navadno 11 15" xfId="195"/>
    <cellStyle name="Navadno 11 16" xfId="196"/>
    <cellStyle name="Navadno 11 17" xfId="197"/>
    <cellStyle name="Navadno 11 18" xfId="198"/>
    <cellStyle name="Navadno 11 19" xfId="199"/>
    <cellStyle name="Navadno 11 2" xfId="200"/>
    <cellStyle name="Navadno 11 20" xfId="201"/>
    <cellStyle name="Navadno 11 21" xfId="202"/>
    <cellStyle name="Navadno 11 22" xfId="203"/>
    <cellStyle name="Navadno 11 23" xfId="204"/>
    <cellStyle name="Navadno 11 24" xfId="205"/>
    <cellStyle name="Navadno 11 25" xfId="206"/>
    <cellStyle name="Navadno 11 26" xfId="207"/>
    <cellStyle name="Navadno 11 27" xfId="208"/>
    <cellStyle name="Navadno 11 28" xfId="209"/>
    <cellStyle name="Navadno 11 29" xfId="210"/>
    <cellStyle name="Navadno 11 3" xfId="211"/>
    <cellStyle name="Navadno 11 30" xfId="212"/>
    <cellStyle name="Navadno 11 31" xfId="213"/>
    <cellStyle name="Navadno 11 32" xfId="214"/>
    <cellStyle name="Navadno 11 33" xfId="215"/>
    <cellStyle name="Navadno 11 34" xfId="216"/>
    <cellStyle name="Navadno 11 35" xfId="217"/>
    <cellStyle name="Navadno 11 36" xfId="218"/>
    <cellStyle name="Navadno 11 37" xfId="219"/>
    <cellStyle name="Navadno 11 38" xfId="220"/>
    <cellStyle name="Navadno 11 39" xfId="221"/>
    <cellStyle name="Navadno 11 4" xfId="222"/>
    <cellStyle name="Navadno 11 40" xfId="223"/>
    <cellStyle name="Navadno 11 41" xfId="224"/>
    <cellStyle name="Navadno 11 42" xfId="225"/>
    <cellStyle name="Navadno 11 43" xfId="226"/>
    <cellStyle name="Navadno 11 44" xfId="227"/>
    <cellStyle name="Navadno 11 45" xfId="228"/>
    <cellStyle name="Navadno 11 46" xfId="229"/>
    <cellStyle name="Navadno 11 47" xfId="230"/>
    <cellStyle name="Navadno 11 48" xfId="231"/>
    <cellStyle name="Navadno 11 49" xfId="232"/>
    <cellStyle name="Navadno 11 5" xfId="233"/>
    <cellStyle name="Navadno 11 50" xfId="234"/>
    <cellStyle name="Navadno 11 51" xfId="235"/>
    <cellStyle name="Navadno 11 52" xfId="236"/>
    <cellStyle name="Navadno 11 53" xfId="237"/>
    <cellStyle name="Navadno 11 54" xfId="238"/>
    <cellStyle name="Navadno 11 55" xfId="239"/>
    <cellStyle name="Navadno 11 56" xfId="240"/>
    <cellStyle name="Navadno 11 57" xfId="241"/>
    <cellStyle name="Navadno 11 58" xfId="242"/>
    <cellStyle name="Navadno 11 59" xfId="243"/>
    <cellStyle name="Navadno 11 6" xfId="244"/>
    <cellStyle name="Navadno 11 60" xfId="245"/>
    <cellStyle name="Navadno 11 61" xfId="246"/>
    <cellStyle name="Navadno 11 62" xfId="247"/>
    <cellStyle name="Navadno 11 63" xfId="248"/>
    <cellStyle name="Navadno 11 64" xfId="249"/>
    <cellStyle name="Navadno 11 65" xfId="250"/>
    <cellStyle name="Navadno 11 66" xfId="251"/>
    <cellStyle name="Navadno 11 67" xfId="252"/>
    <cellStyle name="Navadno 11 68" xfId="253"/>
    <cellStyle name="Navadno 11 69" xfId="254"/>
    <cellStyle name="Navadno 11 7" xfId="255"/>
    <cellStyle name="Navadno 11 70" xfId="256"/>
    <cellStyle name="Navadno 11 71" xfId="257"/>
    <cellStyle name="Navadno 11 72" xfId="258"/>
    <cellStyle name="Navadno 11 73" xfId="259"/>
    <cellStyle name="Navadno 11 74" xfId="260"/>
    <cellStyle name="Navadno 11 75" xfId="261"/>
    <cellStyle name="Navadno 11 76" xfId="262"/>
    <cellStyle name="Navadno 11 77" xfId="263"/>
    <cellStyle name="Navadno 11 78" xfId="264"/>
    <cellStyle name="Navadno 11 79" xfId="265"/>
    <cellStyle name="Navadno 11 8" xfId="266"/>
    <cellStyle name="Navadno 11 80" xfId="267"/>
    <cellStyle name="Navadno 11 81" xfId="268"/>
    <cellStyle name="Navadno 11 82" xfId="269"/>
    <cellStyle name="Navadno 11 83" xfId="270"/>
    <cellStyle name="Navadno 11 84" xfId="271"/>
    <cellStyle name="Navadno 11 85" xfId="272"/>
    <cellStyle name="Navadno 11 9" xfId="273"/>
    <cellStyle name="Navadno 15" xfId="274"/>
    <cellStyle name="Navadno 17 2" xfId="275"/>
    <cellStyle name="Navadno 17 2 2" xfId="276"/>
    <cellStyle name="Navadno 17 2 2 2" xfId="953"/>
    <cellStyle name="Navadno 19 2" xfId="277"/>
    <cellStyle name="Navadno 19 2 2" xfId="278"/>
    <cellStyle name="Navadno 19 2 2 2" xfId="954"/>
    <cellStyle name="Navadno 2" xfId="279"/>
    <cellStyle name="Navadno 2 2" xfId="280"/>
    <cellStyle name="Navadno 2 2 2 2" xfId="281"/>
    <cellStyle name="Navadno 2 3" xfId="282"/>
    <cellStyle name="Navadno 2 4" xfId="283"/>
    <cellStyle name="Navadno 20 2" xfId="284"/>
    <cellStyle name="Navadno 20 2 2" xfId="285"/>
    <cellStyle name="Navadno 20 2 2 2" xfId="955"/>
    <cellStyle name="Navadno 21 2" xfId="286"/>
    <cellStyle name="Navadno 21 2 2" xfId="287"/>
    <cellStyle name="Navadno 21 2 2 2" xfId="956"/>
    <cellStyle name="Navadno 22 2" xfId="288"/>
    <cellStyle name="Navadno 22 2 2" xfId="289"/>
    <cellStyle name="Navadno 22 2 2 2" xfId="957"/>
    <cellStyle name="Navadno 23 2" xfId="290"/>
    <cellStyle name="Navadno 23 2 2" xfId="291"/>
    <cellStyle name="Navadno 23 2 2 2" xfId="958"/>
    <cellStyle name="Navadno 24 2" xfId="292"/>
    <cellStyle name="Navadno 24 2 2" xfId="293"/>
    <cellStyle name="Navadno 24 2 2 2" xfId="959"/>
    <cellStyle name="Navadno 25 2" xfId="294"/>
    <cellStyle name="Navadno 25 2 2" xfId="295"/>
    <cellStyle name="Navadno 25 2 2 2" xfId="960"/>
    <cellStyle name="Navadno 26 2" xfId="296"/>
    <cellStyle name="Navadno 26 2 2" xfId="297"/>
    <cellStyle name="Navadno 26 2 2 2" xfId="961"/>
    <cellStyle name="Navadno 27 2" xfId="298"/>
    <cellStyle name="Navadno 27 2 2" xfId="299"/>
    <cellStyle name="Navadno 27 2 2 2" xfId="962"/>
    <cellStyle name="Navadno 28 2" xfId="300"/>
    <cellStyle name="Navadno 28 2 2" xfId="301"/>
    <cellStyle name="Navadno 28 2 2 2" xfId="963"/>
    <cellStyle name="Navadno 29 2" xfId="302"/>
    <cellStyle name="Navadno 29 2 2" xfId="303"/>
    <cellStyle name="Navadno 29 2 2 2" xfId="964"/>
    <cellStyle name="Navadno 3" xfId="304"/>
    <cellStyle name="Navadno 3 2" xfId="808"/>
    <cellStyle name="Navadno 3 32" xfId="305"/>
    <cellStyle name="Navadno 30 2" xfId="306"/>
    <cellStyle name="Navadno 31 2" xfId="307"/>
    <cellStyle name="Navadno 32 2" xfId="308"/>
    <cellStyle name="Navadno 33 2" xfId="309"/>
    <cellStyle name="Navadno 34 2" xfId="310"/>
    <cellStyle name="Navadno 34 2 2" xfId="311"/>
    <cellStyle name="Navadno 34 2 2 2" xfId="965"/>
    <cellStyle name="Navadno 35 2" xfId="312"/>
    <cellStyle name="Navadno 35 2 2" xfId="313"/>
    <cellStyle name="Navadno 35 2 2 2" xfId="966"/>
    <cellStyle name="Navadno 36 2" xfId="314"/>
    <cellStyle name="Navadno 37 2" xfId="315"/>
    <cellStyle name="Navadno 37 2 2" xfId="316"/>
    <cellStyle name="Navadno 37 2 2 2" xfId="967"/>
    <cellStyle name="Navadno 38 2" xfId="317"/>
    <cellStyle name="Navadno 38 2 2" xfId="318"/>
    <cellStyle name="Navadno 38 2 2 2" xfId="968"/>
    <cellStyle name="Navadno 39 2" xfId="319"/>
    <cellStyle name="Navadno 39 2 2" xfId="320"/>
    <cellStyle name="Navadno 39 2 2 2" xfId="969"/>
    <cellStyle name="Navadno 4" xfId="321"/>
    <cellStyle name="Navadno 40 2" xfId="322"/>
    <cellStyle name="Navadno 40 2 2" xfId="323"/>
    <cellStyle name="Navadno 40 2 2 2" xfId="970"/>
    <cellStyle name="Navadno 41 2" xfId="324"/>
    <cellStyle name="Navadno 41 2 2" xfId="325"/>
    <cellStyle name="Navadno 41 2 2 2" xfId="971"/>
    <cellStyle name="Navadno 42 2" xfId="326"/>
    <cellStyle name="Navadno 42 3" xfId="327"/>
    <cellStyle name="Navadno 42 3 2" xfId="328"/>
    <cellStyle name="Navadno 42 3 2 2" xfId="972"/>
    <cellStyle name="Navadno 43 2" xfId="329"/>
    <cellStyle name="Navadno 43 2 2" xfId="330"/>
    <cellStyle name="Navadno 43 2 2 2" xfId="973"/>
    <cellStyle name="Navadno 45 2" xfId="331"/>
    <cellStyle name="Navadno 45 2 2" xfId="332"/>
    <cellStyle name="Navadno 45 2 2 2" xfId="974"/>
    <cellStyle name="Navadno 5" xfId="333"/>
    <cellStyle name="Navadno 52" xfId="1001"/>
    <cellStyle name="Navadno 6" xfId="334"/>
    <cellStyle name="Navadno 6 2" xfId="335"/>
    <cellStyle name="Navadno 8" xfId="336"/>
    <cellStyle name="Navadno 9" xfId="337"/>
    <cellStyle name="Navadno_BoQ-SE" xfId="338"/>
    <cellStyle name="Navadno_Predračun 2.del II.faze barvano" xfId="339"/>
    <cellStyle name="Navadno_Volume 4 - BoQ - cene" xfId="340"/>
    <cellStyle name="Neutral" xfId="341"/>
    <cellStyle name="Neutral 2" xfId="993"/>
    <cellStyle name="Nevtralno 2" xfId="342"/>
    <cellStyle name="Nivo_2_Podnaslov" xfId="343"/>
    <cellStyle name="Normal 2" xfId="344"/>
    <cellStyle name="normal 2 2" xfId="345"/>
    <cellStyle name="normal 2 3" xfId="346"/>
    <cellStyle name="Normal 2 4" xfId="347"/>
    <cellStyle name="Normal 3" xfId="348"/>
    <cellStyle name="normal 4" xfId="349"/>
    <cellStyle name="Normal 5" xfId="806"/>
    <cellStyle name="Normal 6" xfId="807"/>
    <cellStyle name="Normal 7" xfId="997"/>
    <cellStyle name="Normal_BoQ - cene sit_eur" xfId="350"/>
    <cellStyle name="Normal_BoQ - cene sit_eur 2 2" xfId="351"/>
    <cellStyle name="Normal_N36023 (2)" xfId="1000"/>
    <cellStyle name="Normal_PL_SD" xfId="999"/>
    <cellStyle name="Normal_Sheet1" xfId="998"/>
    <cellStyle name="Note" xfId="352"/>
    <cellStyle name="Note 2" xfId="994"/>
    <cellStyle name="Odstotek" xfId="979" builtinId="5"/>
    <cellStyle name="Odstotek 2" xfId="353"/>
    <cellStyle name="Odstotek 2 2" xfId="354"/>
    <cellStyle name="Opomba 2" xfId="355"/>
    <cellStyle name="Opomba 2 2" xfId="975"/>
    <cellStyle name="Opozorilo 2" xfId="356"/>
    <cellStyle name="Output" xfId="357"/>
    <cellStyle name="Pojasnjevalno besedilo 2" xfId="358"/>
    <cellStyle name="popis" xfId="805"/>
    <cellStyle name="Poudarek1 2" xfId="359"/>
    <cellStyle name="Poudarek2 2" xfId="360"/>
    <cellStyle name="Poudarek3 2" xfId="361"/>
    <cellStyle name="Poudarek4 2" xfId="362"/>
    <cellStyle name="Poudarek5 2" xfId="363"/>
    <cellStyle name="Poudarek6 2" xfId="364"/>
    <cellStyle name="Povezana celica 2" xfId="365"/>
    <cellStyle name="Preveri celico 2" xfId="366"/>
    <cellStyle name="Računanje 2" xfId="367"/>
    <cellStyle name="Slabo 2" xfId="368"/>
    <cellStyle name="Slog 1" xfId="369"/>
    <cellStyle name="Style 1" xfId="370"/>
    <cellStyle name="tekst-levo" xfId="371"/>
    <cellStyle name="tekst-levo 2" xfId="372"/>
    <cellStyle name="Title" xfId="373"/>
    <cellStyle name="Total" xfId="374"/>
    <cellStyle name="Total 1_Predracun kanal" xfId="375"/>
    <cellStyle name="Total 2" xfId="995"/>
    <cellStyle name="Valuta" xfId="978" builtinId="4"/>
    <cellStyle name="Valuta 2 2" xfId="376"/>
    <cellStyle name="Vejica 2" xfId="377"/>
    <cellStyle name="Vejica 2 2" xfId="378"/>
    <cellStyle name="Vejica 2 2 2" xfId="379"/>
    <cellStyle name="Vejica 2 2 2 2" xfId="977"/>
    <cellStyle name="Vejica 2 2 3" xfId="976"/>
    <cellStyle name="Vejica 2 3" xfId="996"/>
    <cellStyle name="Vejica 31" xfId="380"/>
    <cellStyle name="Vejica 5 10" xfId="381"/>
    <cellStyle name="Vejica 5 10 2" xfId="382"/>
    <cellStyle name="Vejica 5 10 3" xfId="383"/>
    <cellStyle name="Vejica 5 10 4" xfId="384"/>
    <cellStyle name="Vejica 5 10 5" xfId="385"/>
    <cellStyle name="Vejica 5 11" xfId="386"/>
    <cellStyle name="Vejica 5 11 2" xfId="387"/>
    <cellStyle name="Vejica 5 11 3" xfId="388"/>
    <cellStyle name="Vejica 5 11 4" xfId="389"/>
    <cellStyle name="Vejica 5 11 5" xfId="390"/>
    <cellStyle name="Vejica 5 12" xfId="391"/>
    <cellStyle name="Vejica 5 12 2" xfId="392"/>
    <cellStyle name="Vejica 5 12 3" xfId="393"/>
    <cellStyle name="Vejica 5 12 4" xfId="394"/>
    <cellStyle name="Vejica 5 12 5" xfId="395"/>
    <cellStyle name="Vejica 5 13" xfId="396"/>
    <cellStyle name="Vejica 5 13 2" xfId="397"/>
    <cellStyle name="Vejica 5 13 3" xfId="398"/>
    <cellStyle name="Vejica 5 13 4" xfId="399"/>
    <cellStyle name="Vejica 5 13 5" xfId="400"/>
    <cellStyle name="Vejica 5 14" xfId="401"/>
    <cellStyle name="Vejica 5 14 2" xfId="402"/>
    <cellStyle name="Vejica 5 14 3" xfId="403"/>
    <cellStyle name="Vejica 5 14 4" xfId="404"/>
    <cellStyle name="Vejica 5 14 5" xfId="405"/>
    <cellStyle name="Vejica 5 15" xfId="406"/>
    <cellStyle name="Vejica 5 15 2" xfId="407"/>
    <cellStyle name="Vejica 5 15 3" xfId="408"/>
    <cellStyle name="Vejica 5 15 4" xfId="409"/>
    <cellStyle name="Vejica 5 15 5" xfId="410"/>
    <cellStyle name="Vejica 5 16" xfId="411"/>
    <cellStyle name="Vejica 5 16 2" xfId="412"/>
    <cellStyle name="Vejica 5 16 3" xfId="413"/>
    <cellStyle name="Vejica 5 16 4" xfId="414"/>
    <cellStyle name="Vejica 5 16 5" xfId="415"/>
    <cellStyle name="Vejica 5 17" xfId="416"/>
    <cellStyle name="Vejica 5 17 2" xfId="417"/>
    <cellStyle name="Vejica 5 17 3" xfId="418"/>
    <cellStyle name="Vejica 5 17 4" xfId="419"/>
    <cellStyle name="Vejica 5 17 5" xfId="420"/>
    <cellStyle name="Vejica 5 18" xfId="421"/>
    <cellStyle name="Vejica 5 18 2" xfId="422"/>
    <cellStyle name="Vejica 5 18 3" xfId="423"/>
    <cellStyle name="Vejica 5 18 4" xfId="424"/>
    <cellStyle name="Vejica 5 18 5" xfId="425"/>
    <cellStyle name="Vejica 5 19" xfId="426"/>
    <cellStyle name="Vejica 5 19 2" xfId="427"/>
    <cellStyle name="Vejica 5 19 3" xfId="428"/>
    <cellStyle name="Vejica 5 19 4" xfId="429"/>
    <cellStyle name="Vejica 5 19 5" xfId="430"/>
    <cellStyle name="Vejica 5 2" xfId="431"/>
    <cellStyle name="Vejica 5 2 2" xfId="432"/>
    <cellStyle name="Vejica 5 2 3" xfId="433"/>
    <cellStyle name="Vejica 5 2 4" xfId="434"/>
    <cellStyle name="Vejica 5 2 5" xfId="435"/>
    <cellStyle name="Vejica 5 20" xfId="436"/>
    <cellStyle name="Vejica 5 20 2" xfId="437"/>
    <cellStyle name="Vejica 5 20 3" xfId="438"/>
    <cellStyle name="Vejica 5 20 4" xfId="439"/>
    <cellStyle name="Vejica 5 20 5" xfId="440"/>
    <cellStyle name="Vejica 5 21" xfId="441"/>
    <cellStyle name="Vejica 5 21 2" xfId="442"/>
    <cellStyle name="Vejica 5 21 3" xfId="443"/>
    <cellStyle name="Vejica 5 21 4" xfId="444"/>
    <cellStyle name="Vejica 5 21 5" xfId="445"/>
    <cellStyle name="Vejica 5 22" xfId="446"/>
    <cellStyle name="Vejica 5 22 2" xfId="447"/>
    <cellStyle name="Vejica 5 22 3" xfId="448"/>
    <cellStyle name="Vejica 5 22 4" xfId="449"/>
    <cellStyle name="Vejica 5 22 5" xfId="450"/>
    <cellStyle name="Vejica 5 23" xfId="451"/>
    <cellStyle name="Vejica 5 23 2" xfId="452"/>
    <cellStyle name="Vejica 5 23 3" xfId="453"/>
    <cellStyle name="Vejica 5 23 4" xfId="454"/>
    <cellStyle name="Vejica 5 23 5" xfId="455"/>
    <cellStyle name="Vejica 5 24" xfId="456"/>
    <cellStyle name="Vejica 5 24 2" xfId="457"/>
    <cellStyle name="Vejica 5 24 3" xfId="458"/>
    <cellStyle name="Vejica 5 24 4" xfId="459"/>
    <cellStyle name="Vejica 5 24 5" xfId="460"/>
    <cellStyle name="Vejica 5 25" xfId="461"/>
    <cellStyle name="Vejica 5 25 2" xfId="462"/>
    <cellStyle name="Vejica 5 25 3" xfId="463"/>
    <cellStyle name="Vejica 5 25 4" xfId="464"/>
    <cellStyle name="Vejica 5 25 5" xfId="465"/>
    <cellStyle name="Vejica 5 26" xfId="466"/>
    <cellStyle name="Vejica 5 26 2" xfId="467"/>
    <cellStyle name="Vejica 5 26 3" xfId="468"/>
    <cellStyle name="Vejica 5 26 4" xfId="469"/>
    <cellStyle name="Vejica 5 26 5" xfId="470"/>
    <cellStyle name="Vejica 5 27" xfId="471"/>
    <cellStyle name="Vejica 5 27 2" xfId="472"/>
    <cellStyle name="Vejica 5 27 3" xfId="473"/>
    <cellStyle name="Vejica 5 27 4" xfId="474"/>
    <cellStyle name="Vejica 5 27 5" xfId="475"/>
    <cellStyle name="Vejica 5 28" xfId="476"/>
    <cellStyle name="Vejica 5 28 2" xfId="477"/>
    <cellStyle name="Vejica 5 28 3" xfId="478"/>
    <cellStyle name="Vejica 5 28 4" xfId="479"/>
    <cellStyle name="Vejica 5 28 5" xfId="480"/>
    <cellStyle name="Vejica 5 29" xfId="481"/>
    <cellStyle name="Vejica 5 29 2" xfId="482"/>
    <cellStyle name="Vejica 5 29 3" xfId="483"/>
    <cellStyle name="Vejica 5 29 4" xfId="484"/>
    <cellStyle name="Vejica 5 29 5" xfId="485"/>
    <cellStyle name="Vejica 5 3" xfId="486"/>
    <cellStyle name="Vejica 5 3 2" xfId="487"/>
    <cellStyle name="Vejica 5 3 3" xfId="488"/>
    <cellStyle name="Vejica 5 3 4" xfId="489"/>
    <cellStyle name="Vejica 5 3 5" xfId="490"/>
    <cellStyle name="Vejica 5 30" xfId="491"/>
    <cellStyle name="Vejica 5 30 2" xfId="492"/>
    <cellStyle name="Vejica 5 30 3" xfId="493"/>
    <cellStyle name="Vejica 5 30 4" xfId="494"/>
    <cellStyle name="Vejica 5 30 5" xfId="495"/>
    <cellStyle name="Vejica 5 31" xfId="496"/>
    <cellStyle name="Vejica 5 31 2" xfId="497"/>
    <cellStyle name="Vejica 5 31 3" xfId="498"/>
    <cellStyle name="Vejica 5 31 4" xfId="499"/>
    <cellStyle name="Vejica 5 31 5" xfId="500"/>
    <cellStyle name="Vejica 5 32" xfId="501"/>
    <cellStyle name="Vejica 5 32 2" xfId="502"/>
    <cellStyle name="Vejica 5 32 3" xfId="503"/>
    <cellStyle name="Vejica 5 32 4" xfId="504"/>
    <cellStyle name="Vejica 5 32 5" xfId="505"/>
    <cellStyle name="Vejica 5 33" xfId="506"/>
    <cellStyle name="Vejica 5 33 2" xfId="507"/>
    <cellStyle name="Vejica 5 33 3" xfId="508"/>
    <cellStyle name="Vejica 5 33 4" xfId="509"/>
    <cellStyle name="Vejica 5 33 5" xfId="510"/>
    <cellStyle name="Vejica 5 34" xfId="511"/>
    <cellStyle name="Vejica 5 34 2" xfId="512"/>
    <cellStyle name="Vejica 5 34 3" xfId="513"/>
    <cellStyle name="Vejica 5 34 4" xfId="514"/>
    <cellStyle name="Vejica 5 34 5" xfId="515"/>
    <cellStyle name="Vejica 5 35" xfId="516"/>
    <cellStyle name="Vejica 5 35 2" xfId="517"/>
    <cellStyle name="Vejica 5 35 3" xfId="518"/>
    <cellStyle name="Vejica 5 35 4" xfId="519"/>
    <cellStyle name="Vejica 5 35 5" xfId="520"/>
    <cellStyle name="Vejica 5 36" xfId="521"/>
    <cellStyle name="Vejica 5 36 2" xfId="522"/>
    <cellStyle name="Vejica 5 36 3" xfId="523"/>
    <cellStyle name="Vejica 5 36 4" xfId="524"/>
    <cellStyle name="Vejica 5 36 5" xfId="525"/>
    <cellStyle name="Vejica 5 37" xfId="526"/>
    <cellStyle name="Vejica 5 37 2" xfId="527"/>
    <cellStyle name="Vejica 5 37 3" xfId="528"/>
    <cellStyle name="Vejica 5 37 4" xfId="529"/>
    <cellStyle name="Vejica 5 37 5" xfId="530"/>
    <cellStyle name="Vejica 5 38" xfId="531"/>
    <cellStyle name="Vejica 5 38 2" xfId="532"/>
    <cellStyle name="Vejica 5 38 3" xfId="533"/>
    <cellStyle name="Vejica 5 38 4" xfId="534"/>
    <cellStyle name="Vejica 5 38 5" xfId="535"/>
    <cellStyle name="Vejica 5 39" xfId="536"/>
    <cellStyle name="Vejica 5 39 2" xfId="537"/>
    <cellStyle name="Vejica 5 39 3" xfId="538"/>
    <cellStyle name="Vejica 5 39 4" xfId="539"/>
    <cellStyle name="Vejica 5 39 5" xfId="540"/>
    <cellStyle name="Vejica 5 4" xfId="541"/>
    <cellStyle name="Vejica 5 4 2" xfId="542"/>
    <cellStyle name="Vejica 5 4 3" xfId="543"/>
    <cellStyle name="Vejica 5 4 4" xfId="544"/>
    <cellStyle name="Vejica 5 4 5" xfId="545"/>
    <cellStyle name="Vejica 5 40" xfId="546"/>
    <cellStyle name="Vejica 5 40 2" xfId="547"/>
    <cellStyle name="Vejica 5 40 3" xfId="548"/>
    <cellStyle name="Vejica 5 40 4" xfId="549"/>
    <cellStyle name="Vejica 5 40 5" xfId="550"/>
    <cellStyle name="Vejica 5 41" xfId="551"/>
    <cellStyle name="Vejica 5 41 2" xfId="552"/>
    <cellStyle name="Vejica 5 41 3" xfId="553"/>
    <cellStyle name="Vejica 5 41 4" xfId="554"/>
    <cellStyle name="Vejica 5 41 5" xfId="555"/>
    <cellStyle name="Vejica 5 42" xfId="556"/>
    <cellStyle name="Vejica 5 42 2" xfId="557"/>
    <cellStyle name="Vejica 5 42 3" xfId="558"/>
    <cellStyle name="Vejica 5 42 4" xfId="559"/>
    <cellStyle name="Vejica 5 42 5" xfId="560"/>
    <cellStyle name="Vejica 5 43" xfId="561"/>
    <cellStyle name="Vejica 5 43 2" xfId="562"/>
    <cellStyle name="Vejica 5 43 3" xfId="563"/>
    <cellStyle name="Vejica 5 43 4" xfId="564"/>
    <cellStyle name="Vejica 5 43 5" xfId="565"/>
    <cellStyle name="Vejica 5 44" xfId="566"/>
    <cellStyle name="Vejica 5 44 2" xfId="567"/>
    <cellStyle name="Vejica 5 44 3" xfId="568"/>
    <cellStyle name="Vejica 5 44 4" xfId="569"/>
    <cellStyle name="Vejica 5 44 5" xfId="570"/>
    <cellStyle name="Vejica 5 45" xfId="571"/>
    <cellStyle name="Vejica 5 45 2" xfId="572"/>
    <cellStyle name="Vejica 5 45 3" xfId="573"/>
    <cellStyle name="Vejica 5 45 4" xfId="574"/>
    <cellStyle name="Vejica 5 45 5" xfId="575"/>
    <cellStyle name="Vejica 5 46" xfId="576"/>
    <cellStyle name="Vejica 5 46 2" xfId="577"/>
    <cellStyle name="Vejica 5 46 3" xfId="578"/>
    <cellStyle name="Vejica 5 46 4" xfId="579"/>
    <cellStyle name="Vejica 5 46 5" xfId="580"/>
    <cellStyle name="Vejica 5 47" xfId="581"/>
    <cellStyle name="Vejica 5 47 2" xfId="582"/>
    <cellStyle name="Vejica 5 47 3" xfId="583"/>
    <cellStyle name="Vejica 5 47 4" xfId="584"/>
    <cellStyle name="Vejica 5 47 5" xfId="585"/>
    <cellStyle name="Vejica 5 48" xfId="586"/>
    <cellStyle name="Vejica 5 48 2" xfId="587"/>
    <cellStyle name="Vejica 5 48 3" xfId="588"/>
    <cellStyle name="Vejica 5 48 4" xfId="589"/>
    <cellStyle name="Vejica 5 48 5" xfId="590"/>
    <cellStyle name="Vejica 5 49" xfId="591"/>
    <cellStyle name="Vejica 5 49 2" xfId="592"/>
    <cellStyle name="Vejica 5 49 3" xfId="593"/>
    <cellStyle name="Vejica 5 49 4" xfId="594"/>
    <cellStyle name="Vejica 5 49 5" xfId="595"/>
    <cellStyle name="Vejica 5 5" xfId="596"/>
    <cellStyle name="Vejica 5 5 2" xfId="597"/>
    <cellStyle name="Vejica 5 5 3" xfId="598"/>
    <cellStyle name="Vejica 5 5 4" xfId="599"/>
    <cellStyle name="Vejica 5 5 5" xfId="600"/>
    <cellStyle name="Vejica 5 50" xfId="601"/>
    <cellStyle name="Vejica 5 50 2" xfId="602"/>
    <cellStyle name="Vejica 5 50 3" xfId="603"/>
    <cellStyle name="Vejica 5 50 4" xfId="604"/>
    <cellStyle name="Vejica 5 50 5" xfId="605"/>
    <cellStyle name="Vejica 5 51" xfId="606"/>
    <cellStyle name="Vejica 5 51 2" xfId="607"/>
    <cellStyle name="Vejica 5 51 3" xfId="608"/>
    <cellStyle name="Vejica 5 51 4" xfId="609"/>
    <cellStyle name="Vejica 5 51 5" xfId="610"/>
    <cellStyle name="Vejica 5 52" xfId="611"/>
    <cellStyle name="Vejica 5 52 2" xfId="612"/>
    <cellStyle name="Vejica 5 52 3" xfId="613"/>
    <cellStyle name="Vejica 5 52 4" xfId="614"/>
    <cellStyle name="Vejica 5 52 5" xfId="615"/>
    <cellStyle name="Vejica 5 53" xfId="616"/>
    <cellStyle name="Vejica 5 53 2" xfId="617"/>
    <cellStyle name="Vejica 5 53 3" xfId="618"/>
    <cellStyle name="Vejica 5 53 4" xfId="619"/>
    <cellStyle name="Vejica 5 53 5" xfId="620"/>
    <cellStyle name="Vejica 5 54" xfId="621"/>
    <cellStyle name="Vejica 5 54 2" xfId="622"/>
    <cellStyle name="Vejica 5 54 3" xfId="623"/>
    <cellStyle name="Vejica 5 54 4" xfId="624"/>
    <cellStyle name="Vejica 5 54 5" xfId="625"/>
    <cellStyle name="Vejica 5 55" xfId="626"/>
    <cellStyle name="Vejica 5 55 2" xfId="627"/>
    <cellStyle name="Vejica 5 55 3" xfId="628"/>
    <cellStyle name="Vejica 5 55 4" xfId="629"/>
    <cellStyle name="Vejica 5 55 5" xfId="630"/>
    <cellStyle name="Vejica 5 56" xfId="631"/>
    <cellStyle name="Vejica 5 56 2" xfId="632"/>
    <cellStyle name="Vejica 5 56 3" xfId="633"/>
    <cellStyle name="Vejica 5 56 4" xfId="634"/>
    <cellStyle name="Vejica 5 56 5" xfId="635"/>
    <cellStyle name="Vejica 5 57" xfId="636"/>
    <cellStyle name="Vejica 5 57 2" xfId="637"/>
    <cellStyle name="Vejica 5 57 3" xfId="638"/>
    <cellStyle name="Vejica 5 57 4" xfId="639"/>
    <cellStyle name="Vejica 5 57 5" xfId="640"/>
    <cellStyle name="Vejica 5 58" xfId="641"/>
    <cellStyle name="Vejica 5 58 2" xfId="642"/>
    <cellStyle name="Vejica 5 58 3" xfId="643"/>
    <cellStyle name="Vejica 5 58 4" xfId="644"/>
    <cellStyle name="Vejica 5 58 5" xfId="645"/>
    <cellStyle name="Vejica 5 59" xfId="646"/>
    <cellStyle name="Vejica 5 59 2" xfId="647"/>
    <cellStyle name="Vejica 5 59 3" xfId="648"/>
    <cellStyle name="Vejica 5 59 4" xfId="649"/>
    <cellStyle name="Vejica 5 59 5" xfId="650"/>
    <cellStyle name="Vejica 5 6" xfId="651"/>
    <cellStyle name="Vejica 5 6 2" xfId="652"/>
    <cellStyle name="Vejica 5 6 3" xfId="653"/>
    <cellStyle name="Vejica 5 6 4" xfId="654"/>
    <cellStyle name="Vejica 5 6 5" xfId="655"/>
    <cellStyle name="Vejica 5 60" xfId="656"/>
    <cellStyle name="Vejica 5 60 2" xfId="657"/>
    <cellStyle name="Vejica 5 60 3" xfId="658"/>
    <cellStyle name="Vejica 5 60 4" xfId="659"/>
    <cellStyle name="Vejica 5 60 5" xfId="660"/>
    <cellStyle name="Vejica 5 61" xfId="661"/>
    <cellStyle name="Vejica 5 61 2" xfId="662"/>
    <cellStyle name="Vejica 5 61 3" xfId="663"/>
    <cellStyle name="Vejica 5 61 4" xfId="664"/>
    <cellStyle name="Vejica 5 61 5" xfId="665"/>
    <cellStyle name="Vejica 5 62" xfId="666"/>
    <cellStyle name="Vejica 5 62 2" xfId="667"/>
    <cellStyle name="Vejica 5 62 3" xfId="668"/>
    <cellStyle name="Vejica 5 62 4" xfId="669"/>
    <cellStyle name="Vejica 5 62 5" xfId="670"/>
    <cellStyle name="Vejica 5 63" xfId="671"/>
    <cellStyle name="Vejica 5 63 2" xfId="672"/>
    <cellStyle name="Vejica 5 63 3" xfId="673"/>
    <cellStyle name="Vejica 5 63 4" xfId="674"/>
    <cellStyle name="Vejica 5 63 5" xfId="675"/>
    <cellStyle name="Vejica 5 64" xfId="676"/>
    <cellStyle name="Vejica 5 64 2" xfId="677"/>
    <cellStyle name="Vejica 5 64 3" xfId="678"/>
    <cellStyle name="Vejica 5 64 4" xfId="679"/>
    <cellStyle name="Vejica 5 64 5" xfId="680"/>
    <cellStyle name="Vejica 5 65" xfId="681"/>
    <cellStyle name="Vejica 5 65 2" xfId="682"/>
    <cellStyle name="Vejica 5 65 3" xfId="683"/>
    <cellStyle name="Vejica 5 65 4" xfId="684"/>
    <cellStyle name="Vejica 5 65 5" xfId="685"/>
    <cellStyle name="Vejica 5 66" xfId="686"/>
    <cellStyle name="Vejica 5 66 2" xfId="687"/>
    <cellStyle name="Vejica 5 66 3" xfId="688"/>
    <cellStyle name="Vejica 5 66 4" xfId="689"/>
    <cellStyle name="Vejica 5 66 5" xfId="690"/>
    <cellStyle name="Vejica 5 67" xfId="691"/>
    <cellStyle name="Vejica 5 67 2" xfId="692"/>
    <cellStyle name="Vejica 5 67 3" xfId="693"/>
    <cellStyle name="Vejica 5 67 4" xfId="694"/>
    <cellStyle name="Vejica 5 67 5" xfId="695"/>
    <cellStyle name="Vejica 5 68" xfId="696"/>
    <cellStyle name="Vejica 5 68 2" xfId="697"/>
    <cellStyle name="Vejica 5 68 3" xfId="698"/>
    <cellStyle name="Vejica 5 68 4" xfId="699"/>
    <cellStyle name="Vejica 5 68 5" xfId="700"/>
    <cellStyle name="Vejica 5 69" xfId="701"/>
    <cellStyle name="Vejica 5 69 2" xfId="702"/>
    <cellStyle name="Vejica 5 69 3" xfId="703"/>
    <cellStyle name="Vejica 5 69 4" xfId="704"/>
    <cellStyle name="Vejica 5 69 5" xfId="705"/>
    <cellStyle name="Vejica 5 7" xfId="706"/>
    <cellStyle name="Vejica 5 7 2" xfId="707"/>
    <cellStyle name="Vejica 5 7 3" xfId="708"/>
    <cellStyle name="Vejica 5 7 4" xfId="709"/>
    <cellStyle name="Vejica 5 7 5" xfId="710"/>
    <cellStyle name="Vejica 5 70" xfId="711"/>
    <cellStyle name="Vejica 5 70 2" xfId="712"/>
    <cellStyle name="Vejica 5 70 3" xfId="713"/>
    <cellStyle name="Vejica 5 70 4" xfId="714"/>
    <cellStyle name="Vejica 5 70 5" xfId="715"/>
    <cellStyle name="Vejica 5 71" xfId="716"/>
    <cellStyle name="Vejica 5 71 2" xfId="717"/>
    <cellStyle name="Vejica 5 71 3" xfId="718"/>
    <cellStyle name="Vejica 5 71 4" xfId="719"/>
    <cellStyle name="Vejica 5 71 5" xfId="720"/>
    <cellStyle name="Vejica 5 72" xfId="721"/>
    <cellStyle name="Vejica 5 72 2" xfId="722"/>
    <cellStyle name="Vejica 5 72 3" xfId="723"/>
    <cellStyle name="Vejica 5 72 4" xfId="724"/>
    <cellStyle name="Vejica 5 72 5" xfId="725"/>
    <cellStyle name="Vejica 5 73" xfId="726"/>
    <cellStyle name="Vejica 5 73 2" xfId="727"/>
    <cellStyle name="Vejica 5 73 3" xfId="728"/>
    <cellStyle name="Vejica 5 73 4" xfId="729"/>
    <cellStyle name="Vejica 5 73 5" xfId="730"/>
    <cellStyle name="Vejica 5 74" xfId="731"/>
    <cellStyle name="Vejica 5 74 2" xfId="732"/>
    <cellStyle name="Vejica 5 74 3" xfId="733"/>
    <cellStyle name="Vejica 5 74 4" xfId="734"/>
    <cellStyle name="Vejica 5 74 5" xfId="735"/>
    <cellStyle name="Vejica 5 75" xfId="736"/>
    <cellStyle name="Vejica 5 75 2" xfId="737"/>
    <cellStyle name="Vejica 5 75 3" xfId="738"/>
    <cellStyle name="Vejica 5 75 4" xfId="739"/>
    <cellStyle name="Vejica 5 75 5" xfId="740"/>
    <cellStyle name="Vejica 5 76" xfId="741"/>
    <cellStyle name="Vejica 5 76 2" xfId="742"/>
    <cellStyle name="Vejica 5 76 3" xfId="743"/>
    <cellStyle name="Vejica 5 76 4" xfId="744"/>
    <cellStyle name="Vejica 5 76 5" xfId="745"/>
    <cellStyle name="Vejica 5 77" xfId="746"/>
    <cellStyle name="Vejica 5 77 2" xfId="747"/>
    <cellStyle name="Vejica 5 77 3" xfId="748"/>
    <cellStyle name="Vejica 5 77 4" xfId="749"/>
    <cellStyle name="Vejica 5 77 5" xfId="750"/>
    <cellStyle name="Vejica 5 78" xfId="751"/>
    <cellStyle name="Vejica 5 78 2" xfId="752"/>
    <cellStyle name="Vejica 5 78 3" xfId="753"/>
    <cellStyle name="Vejica 5 78 4" xfId="754"/>
    <cellStyle name="Vejica 5 78 5" xfId="755"/>
    <cellStyle name="Vejica 5 79" xfId="756"/>
    <cellStyle name="Vejica 5 79 2" xfId="757"/>
    <cellStyle name="Vejica 5 79 3" xfId="758"/>
    <cellStyle name="Vejica 5 79 4" xfId="759"/>
    <cellStyle name="Vejica 5 79 5" xfId="760"/>
    <cellStyle name="Vejica 5 8" xfId="761"/>
    <cellStyle name="Vejica 5 8 2" xfId="762"/>
    <cellStyle name="Vejica 5 8 3" xfId="763"/>
    <cellStyle name="Vejica 5 8 4" xfId="764"/>
    <cellStyle name="Vejica 5 8 5" xfId="765"/>
    <cellStyle name="Vejica 5 80" xfId="766"/>
    <cellStyle name="Vejica 5 80 2" xfId="767"/>
    <cellStyle name="Vejica 5 80 3" xfId="768"/>
    <cellStyle name="Vejica 5 80 4" xfId="769"/>
    <cellStyle name="Vejica 5 80 5" xfId="770"/>
    <cellStyle name="Vejica 5 81" xfId="771"/>
    <cellStyle name="Vejica 5 81 2" xfId="772"/>
    <cellStyle name="Vejica 5 81 3" xfId="773"/>
    <cellStyle name="Vejica 5 81 4" xfId="774"/>
    <cellStyle name="Vejica 5 81 5" xfId="775"/>
    <cellStyle name="Vejica 5 82" xfId="776"/>
    <cellStyle name="Vejica 5 82 2" xfId="777"/>
    <cellStyle name="Vejica 5 82 3" xfId="778"/>
    <cellStyle name="Vejica 5 82 4" xfId="779"/>
    <cellStyle name="Vejica 5 82 5" xfId="780"/>
    <cellStyle name="Vejica 5 83" xfId="781"/>
    <cellStyle name="Vejica 5 83 2" xfId="782"/>
    <cellStyle name="Vejica 5 83 3" xfId="783"/>
    <cellStyle name="Vejica 5 83 4" xfId="784"/>
    <cellStyle name="Vejica 5 83 5" xfId="785"/>
    <cellStyle name="Vejica 5 84" xfId="786"/>
    <cellStyle name="Vejica 5 84 2" xfId="787"/>
    <cellStyle name="Vejica 5 84 3" xfId="788"/>
    <cellStyle name="Vejica 5 84 4" xfId="789"/>
    <cellStyle name="Vejica 5 84 5" xfId="790"/>
    <cellStyle name="Vejica 5 85" xfId="791"/>
    <cellStyle name="Vejica 5 85 2" xfId="792"/>
    <cellStyle name="Vejica 5 85 3" xfId="793"/>
    <cellStyle name="Vejica 5 85 4" xfId="794"/>
    <cellStyle name="Vejica 5 85 5" xfId="795"/>
    <cellStyle name="Vejica 5 9" xfId="796"/>
    <cellStyle name="Vejica 5 9 2" xfId="797"/>
    <cellStyle name="Vejica 5 9 3" xfId="798"/>
    <cellStyle name="Vejica 5 9 4" xfId="799"/>
    <cellStyle name="Vejica 5 9 5" xfId="800"/>
    <cellStyle name="Vnos 2" xfId="801"/>
    <cellStyle name="Vsota 2" xfId="802"/>
    <cellStyle name="Warning Text" xfId="803"/>
    <cellStyle name="Zuza" xfId="804"/>
  </cellStyles>
  <dxfs count="0"/>
  <tableStyles count="0" defaultTableStyle="TableStyleMedium2" defaultPivotStyle="PivotStyleLight16"/>
  <colors>
    <mruColors>
      <color rgb="FF43B03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tabSelected="1" showWhiteSpace="0" view="pageBreakPreview" topLeftCell="A16" zoomScale="115" zoomScaleNormal="115" zoomScaleSheetLayoutView="115" workbookViewId="0">
      <selection activeCell="C33" sqref="C33"/>
    </sheetView>
  </sheetViews>
  <sheetFormatPr defaultColWidth="5.6640625" defaultRowHeight="13.8"/>
  <cols>
    <col min="1" max="1" width="8.6640625" style="1" customWidth="1"/>
    <col min="2" max="2" width="63.33203125" style="3" customWidth="1"/>
    <col min="3" max="3" width="13.33203125" style="3" customWidth="1"/>
    <col min="4" max="4" width="19.5546875" style="2" customWidth="1"/>
    <col min="5" max="5" width="9.109375" style="10" hidden="1" customWidth="1"/>
    <col min="6" max="254" width="9.109375" style="10" customWidth="1"/>
    <col min="255" max="255" width="5.6640625" style="10" customWidth="1"/>
    <col min="256" max="256" width="40.6640625" style="10" customWidth="1"/>
    <col min="257" max="16384" width="5.6640625" style="10"/>
  </cols>
  <sheetData>
    <row r="1" spans="1:9" s="5" customFormat="1" ht="15.6" thickBot="1">
      <c r="A1" s="491"/>
      <c r="B1" s="492"/>
      <c r="C1" s="492"/>
      <c r="D1" s="500"/>
    </row>
    <row r="2" spans="1:9" s="5" customFormat="1" ht="40.5" customHeight="1" thickBot="1">
      <c r="A2" s="494" t="s">
        <v>157</v>
      </c>
      <c r="B2" s="495"/>
      <c r="C2" s="495"/>
      <c r="D2" s="501"/>
    </row>
    <row r="3" spans="1:9" s="6" customFormat="1" ht="21" thickBot="1">
      <c r="A3" s="502" t="s">
        <v>12</v>
      </c>
      <c r="B3" s="503"/>
      <c r="C3" s="503"/>
      <c r="D3" s="504"/>
    </row>
    <row r="4" spans="1:9" s="5" customFormat="1" ht="15">
      <c r="A4" s="14"/>
      <c r="B4" s="15"/>
      <c r="C4" s="15"/>
      <c r="D4" s="16"/>
    </row>
    <row r="5" spans="1:9" s="5" customFormat="1">
      <c r="A5" s="505" t="s">
        <v>0</v>
      </c>
      <c r="B5" s="507" t="s">
        <v>1</v>
      </c>
      <c r="C5" s="508"/>
      <c r="D5" s="511" t="s">
        <v>2</v>
      </c>
    </row>
    <row r="6" spans="1:9" s="5" customFormat="1">
      <c r="A6" s="506"/>
      <c r="B6" s="509"/>
      <c r="C6" s="510"/>
      <c r="D6" s="512"/>
    </row>
    <row r="7" spans="1:9" s="5" customFormat="1" ht="15.6" thickBot="1">
      <c r="A7" s="17"/>
      <c r="B7" s="18"/>
      <c r="C7" s="18"/>
      <c r="D7" s="19"/>
    </row>
    <row r="8" spans="1:9" ht="20.399999999999999" thickTop="1" thickBot="1">
      <c r="A8" s="497" t="s">
        <v>152</v>
      </c>
      <c r="B8" s="498"/>
      <c r="C8" s="498" t="s">
        <v>151</v>
      </c>
      <c r="D8" s="499"/>
      <c r="E8" s="7"/>
      <c r="I8" s="8"/>
    </row>
    <row r="9" spans="1:9" ht="15.6" thickBot="1">
      <c r="A9" s="28"/>
      <c r="B9" s="29"/>
      <c r="C9" s="29"/>
      <c r="D9" s="30"/>
      <c r="E9" s="7"/>
    </row>
    <row r="10" spans="1:9" ht="15.6" thickBot="1">
      <c r="A10" s="20" t="s">
        <v>43</v>
      </c>
      <c r="B10" s="489" t="s">
        <v>23</v>
      </c>
      <c r="C10" s="490"/>
      <c r="D10" s="21">
        <f>SUM(C11:C16)</f>
        <v>0</v>
      </c>
      <c r="E10" s="7"/>
      <c r="I10" s="9"/>
    </row>
    <row r="11" spans="1:9" ht="15">
      <c r="A11" s="31" t="s">
        <v>46</v>
      </c>
      <c r="B11" s="32" t="s">
        <v>6</v>
      </c>
      <c r="C11" s="23">
        <f>'1-Cesta'!F50</f>
        <v>0</v>
      </c>
      <c r="D11" s="33"/>
      <c r="E11" s="7"/>
      <c r="G11" s="107"/>
      <c r="I11" s="9"/>
    </row>
    <row r="12" spans="1:9" ht="15">
      <c r="A12" s="34" t="s">
        <v>47</v>
      </c>
      <c r="B12" s="22" t="s">
        <v>34</v>
      </c>
      <c r="C12" s="23">
        <f>'1-Cesta'!F104</f>
        <v>0</v>
      </c>
      <c r="D12" s="24"/>
    </row>
    <row r="13" spans="1:9" ht="15">
      <c r="A13" s="31" t="s">
        <v>48</v>
      </c>
      <c r="B13" s="22" t="s">
        <v>37</v>
      </c>
      <c r="C13" s="23">
        <f>'1-Cesta'!F162</f>
        <v>0</v>
      </c>
      <c r="D13" s="24"/>
    </row>
    <row r="14" spans="1:9" ht="15">
      <c r="A14" s="34" t="s">
        <v>49</v>
      </c>
      <c r="B14" s="22" t="s">
        <v>41</v>
      </c>
      <c r="C14" s="23">
        <f>'1-Cesta'!F192</f>
        <v>0</v>
      </c>
      <c r="D14" s="24"/>
    </row>
    <row r="15" spans="1:9" ht="15">
      <c r="A15" s="34" t="s">
        <v>50</v>
      </c>
      <c r="B15" s="124" t="s">
        <v>42</v>
      </c>
      <c r="C15" s="23">
        <f>'1-Cesta'!F242</f>
        <v>0</v>
      </c>
      <c r="D15" s="24"/>
    </row>
    <row r="16" spans="1:9" ht="15.6" thickBot="1">
      <c r="A16" s="471" t="s">
        <v>283</v>
      </c>
      <c r="B16" s="25" t="s">
        <v>154</v>
      </c>
      <c r="C16" s="26">
        <f>'1-Cesta'!F262</f>
        <v>0</v>
      </c>
      <c r="D16" s="27"/>
    </row>
    <row r="17" spans="1:9" ht="15.6" thickBot="1">
      <c r="A17" s="28"/>
      <c r="B17" s="29"/>
      <c r="C17" s="29"/>
      <c r="D17" s="30"/>
    </row>
    <row r="18" spans="1:9" ht="15.6" thickBot="1">
      <c r="A18" s="91" t="s">
        <v>44</v>
      </c>
      <c r="B18" s="489" t="s">
        <v>24</v>
      </c>
      <c r="C18" s="490"/>
      <c r="D18" s="92">
        <f>SUM(C19:C21)</f>
        <v>0</v>
      </c>
      <c r="E18" s="7"/>
    </row>
    <row r="19" spans="1:9" ht="15">
      <c r="A19" s="93" t="s">
        <v>20</v>
      </c>
      <c r="B19" s="32" t="s">
        <v>327</v>
      </c>
      <c r="C19" s="23">
        <f>'2-MK'!F63</f>
        <v>0</v>
      </c>
      <c r="D19" s="94"/>
      <c r="E19" s="7"/>
    </row>
    <row r="20" spans="1:9" ht="15">
      <c r="A20" s="34" t="s">
        <v>174</v>
      </c>
      <c r="B20" s="124" t="s">
        <v>328</v>
      </c>
      <c r="C20" s="23">
        <f>'2-MK'!F112</f>
        <v>0</v>
      </c>
      <c r="D20" s="24"/>
      <c r="E20" s="7"/>
    </row>
    <row r="21" spans="1:9" ht="15.6" thickBot="1">
      <c r="A21" s="471" t="s">
        <v>175</v>
      </c>
      <c r="B21" s="25" t="s">
        <v>329</v>
      </c>
      <c r="C21" s="26">
        <f>'2-MK'!F157</f>
        <v>0</v>
      </c>
      <c r="D21" s="27"/>
      <c r="E21" s="7"/>
    </row>
    <row r="22" spans="1:9" ht="15.6" thickBot="1">
      <c r="A22" s="28"/>
      <c r="B22" s="29"/>
      <c r="C22" s="29"/>
      <c r="D22" s="30"/>
      <c r="E22" s="7"/>
    </row>
    <row r="23" spans="1:9" ht="15.6" thickBot="1">
      <c r="A23" s="20" t="s">
        <v>45</v>
      </c>
      <c r="B23" s="489" t="s">
        <v>118</v>
      </c>
      <c r="C23" s="490"/>
      <c r="D23" s="21">
        <f>SUM(C24:C24)</f>
        <v>0</v>
      </c>
      <c r="E23" s="4"/>
      <c r="F23" s="4"/>
      <c r="G23" s="7"/>
      <c r="I23" s="9"/>
    </row>
    <row r="24" spans="1:9" ht="15.6" thickBot="1">
      <c r="A24" s="35" t="s">
        <v>13</v>
      </c>
      <c r="B24" s="25" t="s">
        <v>331</v>
      </c>
      <c r="C24" s="26">
        <f>'3-FK'!F63</f>
        <v>0</v>
      </c>
      <c r="D24" s="27"/>
      <c r="E24" s="4"/>
      <c r="F24" s="4"/>
      <c r="G24" s="7"/>
      <c r="I24" s="9"/>
    </row>
    <row r="25" spans="1:9" s="4" customFormat="1" ht="15.6" thickBot="1">
      <c r="A25" s="36"/>
      <c r="B25" s="36"/>
      <c r="C25" s="36"/>
      <c r="D25" s="36"/>
      <c r="I25" s="255"/>
    </row>
    <row r="26" spans="1:9" s="4" customFormat="1" ht="15.6" thickBot="1">
      <c r="A26" s="20" t="s">
        <v>441</v>
      </c>
      <c r="B26" s="489" t="s">
        <v>442</v>
      </c>
      <c r="C26" s="490"/>
      <c r="D26" s="21">
        <f>'4-CR'!G103</f>
        <v>0</v>
      </c>
      <c r="I26" s="255"/>
    </row>
    <row r="27" spans="1:9" s="4" customFormat="1" ht="15.6" thickBot="1">
      <c r="A27" s="36"/>
      <c r="B27" s="36"/>
      <c r="C27" s="36"/>
      <c r="D27" s="36"/>
      <c r="I27" s="255"/>
    </row>
    <row r="28" spans="1:9" s="4" customFormat="1" ht="15.6" thickBot="1">
      <c r="A28" s="20" t="s">
        <v>443</v>
      </c>
      <c r="B28" s="489" t="s">
        <v>444</v>
      </c>
      <c r="C28" s="490"/>
      <c r="D28" s="21">
        <f>'5-TK'!G42</f>
        <v>0</v>
      </c>
      <c r="I28" s="255"/>
    </row>
    <row r="29" spans="1:9" s="4" customFormat="1" ht="15.6" thickBot="1">
      <c r="A29" s="36"/>
      <c r="B29" s="36"/>
      <c r="C29" s="36"/>
      <c r="D29" s="36"/>
      <c r="I29" s="255"/>
    </row>
    <row r="30" spans="1:9" s="4" customFormat="1" ht="15.6" thickBot="1">
      <c r="A30" s="20" t="s">
        <v>445</v>
      </c>
      <c r="B30" s="489" t="s">
        <v>446</v>
      </c>
      <c r="C30" s="490"/>
      <c r="D30" s="21">
        <f>SUM(C31:C32)</f>
        <v>0</v>
      </c>
      <c r="I30" s="255"/>
    </row>
    <row r="31" spans="1:9" ht="15">
      <c r="A31" s="93" t="s">
        <v>250</v>
      </c>
      <c r="B31" s="32" t="s">
        <v>449</v>
      </c>
      <c r="C31" s="23">
        <f>'6-PLIN'!F123+'6-PLIN'!F208</f>
        <v>0</v>
      </c>
      <c r="D31" s="33"/>
      <c r="E31" s="7"/>
    </row>
    <row r="32" spans="1:9" ht="15.6" thickBot="1">
      <c r="A32" s="471" t="s">
        <v>447</v>
      </c>
      <c r="B32" s="25" t="s">
        <v>448</v>
      </c>
      <c r="C32" s="26">
        <f>'6-PLIN'!F300+'6-PLIN'!F360</f>
        <v>0</v>
      </c>
      <c r="D32" s="27"/>
      <c r="E32" s="7"/>
    </row>
    <row r="33" spans="1:9" s="4" customFormat="1" ht="15.6" thickBot="1">
      <c r="A33" s="36"/>
      <c r="B33" s="36"/>
      <c r="C33" s="36"/>
      <c r="D33" s="36"/>
    </row>
    <row r="34" spans="1:9" s="4" customFormat="1" ht="15.6" thickBot="1">
      <c r="A34" s="20" t="s">
        <v>587</v>
      </c>
      <c r="B34" s="489" t="s">
        <v>588</v>
      </c>
      <c r="C34" s="490"/>
      <c r="D34" s="21">
        <f>SUM(C35:C38)</f>
        <v>0</v>
      </c>
      <c r="I34" s="255"/>
    </row>
    <row r="35" spans="1:9" ht="15">
      <c r="A35" s="93" t="s">
        <v>589</v>
      </c>
      <c r="B35" s="32" t="s">
        <v>590</v>
      </c>
      <c r="C35" s="23">
        <f>'7-VODOVOD'!F22</f>
        <v>0</v>
      </c>
      <c r="D35" s="24"/>
      <c r="E35" s="7"/>
    </row>
    <row r="36" spans="1:9" ht="15">
      <c r="A36" s="93" t="s">
        <v>591</v>
      </c>
      <c r="B36" s="32" t="s">
        <v>34</v>
      </c>
      <c r="C36" s="23">
        <f>'7-VODOVOD'!F101</f>
        <v>0</v>
      </c>
      <c r="D36" s="24"/>
      <c r="E36" s="7"/>
    </row>
    <row r="37" spans="1:9" s="4" customFormat="1" ht="15">
      <c r="A37" s="93" t="s">
        <v>592</v>
      </c>
      <c r="B37" s="32" t="s">
        <v>593</v>
      </c>
      <c r="C37" s="23">
        <f>'7-VODOVOD'!F155</f>
        <v>0</v>
      </c>
      <c r="D37" s="24"/>
    </row>
    <row r="38" spans="1:9" s="4" customFormat="1" ht="15.6" thickBot="1">
      <c r="A38" s="471" t="s">
        <v>594</v>
      </c>
      <c r="B38" s="25" t="s">
        <v>595</v>
      </c>
      <c r="C38" s="26">
        <f>'7-VODOVOD'!F229</f>
        <v>0</v>
      </c>
      <c r="D38" s="27"/>
    </row>
    <row r="39" spans="1:9" customFormat="1" ht="15" customHeight="1" thickBot="1">
      <c r="A39" s="36"/>
      <c r="B39" s="36"/>
      <c r="C39" s="36"/>
      <c r="D39" s="36"/>
    </row>
    <row r="40" spans="1:9" s="5" customFormat="1" ht="19.8" thickBot="1">
      <c r="A40" s="491" t="s">
        <v>18</v>
      </c>
      <c r="B40" s="492"/>
      <c r="C40" s="493"/>
      <c r="D40" s="37">
        <f>SUM(D9:D34)</f>
        <v>0</v>
      </c>
    </row>
    <row r="41" spans="1:9" s="5" customFormat="1" ht="16.5" customHeight="1" thickBot="1">
      <c r="A41" s="494" t="s">
        <v>15</v>
      </c>
      <c r="B41" s="495"/>
      <c r="C41" s="496"/>
      <c r="D41" s="37">
        <f>D40*0.22</f>
        <v>0</v>
      </c>
    </row>
    <row r="42" spans="1:9" s="5" customFormat="1" ht="16.5" customHeight="1" thickBot="1">
      <c r="A42" s="494" t="s">
        <v>19</v>
      </c>
      <c r="B42" s="495"/>
      <c r="C42" s="496"/>
      <c r="D42" s="38">
        <f>D40+D41</f>
        <v>0</v>
      </c>
    </row>
    <row r="43" spans="1:9" customFormat="1" ht="15" customHeight="1">
      <c r="A43" s="36"/>
      <c r="B43" s="36"/>
      <c r="C43" s="36"/>
      <c r="D43" s="36"/>
    </row>
    <row r="44" spans="1:9" ht="54.75" customHeight="1">
      <c r="A44" s="488" t="s">
        <v>14</v>
      </c>
      <c r="B44" s="488"/>
      <c r="C44" s="488"/>
      <c r="D44" s="488"/>
      <c r="E44" s="7"/>
    </row>
    <row r="45" spans="1:9">
      <c r="A45" s="13"/>
      <c r="B45" s="11"/>
      <c r="C45" s="11"/>
      <c r="D45" s="12"/>
    </row>
  </sheetData>
  <mergeCells count="19">
    <mergeCell ref="B26:C26"/>
    <mergeCell ref="A1:D1"/>
    <mergeCell ref="A2:D2"/>
    <mergeCell ref="A3:D3"/>
    <mergeCell ref="A5:A6"/>
    <mergeCell ref="B5:C6"/>
    <mergeCell ref="D5:D6"/>
    <mergeCell ref="A8:B8"/>
    <mergeCell ref="C8:D8"/>
    <mergeCell ref="B10:C10"/>
    <mergeCell ref="B18:C18"/>
    <mergeCell ref="B23:C23"/>
    <mergeCell ref="A44:D44"/>
    <mergeCell ref="B28:C28"/>
    <mergeCell ref="B30:C30"/>
    <mergeCell ref="B34:C34"/>
    <mergeCell ref="A40:C40"/>
    <mergeCell ref="A41:C41"/>
    <mergeCell ref="A42:C42"/>
  </mergeCells>
  <pageMargins left="0.7" right="0.7" top="0.75" bottom="0.75" header="0.3" footer="0.3"/>
  <pageSetup paperSize="9" scale="83" orientation="portrait" useFirstPageNumber="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62"/>
  <sheetViews>
    <sheetView view="pageBreakPreview" topLeftCell="A236" zoomScaleNormal="130" zoomScaleSheetLayoutView="100" workbookViewId="0">
      <selection activeCell="F260" sqref="F260"/>
    </sheetView>
  </sheetViews>
  <sheetFormatPr defaultColWidth="10.33203125" defaultRowHeight="15"/>
  <cols>
    <col min="1" max="1" width="10.44140625" style="455" bestFit="1" customWidth="1"/>
    <col min="2" max="2" width="75.5546875" style="470" customWidth="1"/>
    <col min="3" max="3" width="6.44140625" style="457" bestFit="1" customWidth="1"/>
    <col min="4" max="4" width="11.33203125" style="458" bestFit="1" customWidth="1"/>
    <col min="5" max="5" width="11" style="459" bestFit="1" customWidth="1"/>
    <col min="6" max="6" width="16.5546875" style="460" bestFit="1" customWidth="1"/>
    <col min="7" max="16384" width="10.33203125" style="111"/>
  </cols>
  <sheetData>
    <row r="1" spans="1:43" s="396" customFormat="1">
      <c r="A1" s="513" t="s">
        <v>157</v>
      </c>
      <c r="B1" s="514"/>
      <c r="C1" s="514"/>
      <c r="D1" s="514"/>
      <c r="E1" s="514"/>
      <c r="F1" s="515"/>
    </row>
    <row r="2" spans="1:43" s="396" customFormat="1" ht="15.6" thickBot="1">
      <c r="A2" s="516"/>
      <c r="B2" s="517"/>
      <c r="C2" s="517"/>
      <c r="D2" s="517"/>
      <c r="E2" s="517"/>
      <c r="F2" s="518"/>
    </row>
    <row r="3" spans="1:43" s="396" customFormat="1" ht="15.6" thickBot="1">
      <c r="A3" s="519"/>
      <c r="B3" s="520"/>
      <c r="C3" s="40"/>
      <c r="D3" s="41"/>
      <c r="E3" s="42"/>
      <c r="F3" s="397"/>
    </row>
    <row r="4" spans="1:43" s="44" customFormat="1" ht="19.8" thickBot="1">
      <c r="A4" s="521" t="e">
        <f>#REF!</f>
        <v>#REF!</v>
      </c>
      <c r="B4" s="522"/>
      <c r="C4" s="522"/>
      <c r="D4" s="522"/>
      <c r="E4" s="522"/>
      <c r="F4" s="523"/>
    </row>
    <row r="5" spans="1:43">
      <c r="A5" s="45"/>
      <c r="B5" s="46"/>
      <c r="C5" s="47"/>
      <c r="D5" s="47"/>
      <c r="E5" s="48"/>
      <c r="F5" s="48"/>
    </row>
    <row r="6" spans="1:43" s="44" customFormat="1" ht="30">
      <c r="A6" s="398" t="s">
        <v>0</v>
      </c>
      <c r="B6" s="399" t="s">
        <v>1</v>
      </c>
      <c r="C6" s="400" t="s">
        <v>3</v>
      </c>
      <c r="D6" s="401" t="s">
        <v>7</v>
      </c>
      <c r="E6" s="402" t="s">
        <v>4</v>
      </c>
      <c r="F6" s="402" t="s">
        <v>5</v>
      </c>
    </row>
    <row r="7" spans="1:43" s="396" customFormat="1" ht="15.6" thickBot="1">
      <c r="A7" s="403"/>
      <c r="B7" s="404"/>
      <c r="C7" s="405"/>
      <c r="D7" s="406"/>
      <c r="E7" s="407"/>
      <c r="F7" s="408"/>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row>
    <row r="8" spans="1:43" s="414" customFormat="1" ht="19.8" thickBot="1">
      <c r="A8" s="121" t="s">
        <v>158</v>
      </c>
      <c r="B8" s="409" t="s">
        <v>6</v>
      </c>
      <c r="C8" s="410"/>
      <c r="D8" s="411"/>
      <c r="E8" s="412"/>
      <c r="F8" s="413"/>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row>
    <row r="9" spans="1:43" s="419" customFormat="1" ht="15.6" thickBot="1">
      <c r="A9" s="415"/>
      <c r="B9" s="416"/>
      <c r="C9" s="405"/>
      <c r="D9" s="417"/>
      <c r="E9" s="407"/>
      <c r="F9" s="418"/>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row>
    <row r="10" spans="1:43" s="422" customFormat="1">
      <c r="A10" s="117" t="s">
        <v>159</v>
      </c>
      <c r="B10" s="420" t="s">
        <v>16</v>
      </c>
      <c r="C10" s="88"/>
      <c r="D10" s="89"/>
      <c r="E10" s="90"/>
      <c r="F10" s="421"/>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row>
    <row r="11" spans="1:43" s="422" customFormat="1">
      <c r="A11" s="114"/>
      <c r="B11" s="423"/>
      <c r="C11" s="424"/>
      <c r="D11" s="425"/>
      <c r="E11" s="426"/>
      <c r="F11" s="427"/>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row>
    <row r="12" spans="1:43" ht="21" customHeight="1">
      <c r="A12" s="108" t="s">
        <v>73</v>
      </c>
      <c r="B12" s="76" t="s">
        <v>84</v>
      </c>
      <c r="C12" s="77" t="s">
        <v>11</v>
      </c>
      <c r="D12" s="78">
        <v>326</v>
      </c>
      <c r="E12" s="109"/>
      <c r="F12" s="110">
        <f>E12*D12</f>
        <v>0</v>
      </c>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row>
    <row r="13" spans="1:43">
      <c r="A13" s="114"/>
      <c r="B13" s="76"/>
      <c r="C13" s="77"/>
      <c r="D13" s="78"/>
      <c r="E13" s="109"/>
      <c r="F13" s="110"/>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row>
    <row r="14" spans="1:43" ht="30">
      <c r="A14" s="108" t="s">
        <v>160</v>
      </c>
      <c r="B14" s="76" t="s">
        <v>83</v>
      </c>
      <c r="C14" s="77" t="s">
        <v>8</v>
      </c>
      <c r="D14" s="78">
        <v>20</v>
      </c>
      <c r="E14" s="109"/>
      <c r="F14" s="110">
        <f t="shared" ref="F14" si="0">E14*D14</f>
        <v>0</v>
      </c>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row>
    <row r="15" spans="1:43">
      <c r="A15" s="114"/>
      <c r="B15" s="76"/>
      <c r="C15" s="77"/>
      <c r="D15" s="78"/>
      <c r="E15" s="109"/>
      <c r="F15" s="110"/>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row>
    <row r="16" spans="1:43" ht="30">
      <c r="A16" s="108" t="s">
        <v>76</v>
      </c>
      <c r="B16" s="76" t="s">
        <v>31</v>
      </c>
      <c r="C16" s="95">
        <v>0.05</v>
      </c>
      <c r="D16" s="78"/>
      <c r="E16" s="109"/>
      <c r="F16" s="110">
        <f>SUM(F12:F15)*C16</f>
        <v>0</v>
      </c>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row>
    <row r="17" spans="1:43">
      <c r="A17" s="108"/>
      <c r="B17" s="76"/>
      <c r="C17" s="95"/>
      <c r="D17" s="78"/>
      <c r="E17" s="109"/>
      <c r="F17" s="110"/>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row>
    <row r="18" spans="1:43" ht="15.6" thickBot="1">
      <c r="A18" s="115" t="s">
        <v>159</v>
      </c>
      <c r="B18" s="428" t="s">
        <v>16</v>
      </c>
      <c r="C18" s="99"/>
      <c r="D18" s="100"/>
      <c r="E18" s="429"/>
      <c r="F18" s="430">
        <f>SUM(F12:F16)</f>
        <v>0</v>
      </c>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row>
    <row r="19" spans="1:43" ht="15.6" thickBot="1">
      <c r="A19" s="126"/>
      <c r="B19" s="431"/>
      <c r="C19" s="96"/>
      <c r="D19" s="97"/>
      <c r="E19" s="432"/>
      <c r="F19" s="433"/>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row>
    <row r="20" spans="1:43">
      <c r="A20" s="117" t="s">
        <v>47</v>
      </c>
      <c r="B20" s="434" t="s">
        <v>161</v>
      </c>
      <c r="C20" s="88"/>
      <c r="D20" s="89"/>
      <c r="E20" s="90"/>
      <c r="F20" s="421"/>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row>
    <row r="21" spans="1:43">
      <c r="A21" s="108"/>
      <c r="B21" s="435"/>
      <c r="C21" s="436"/>
      <c r="D21" s="78"/>
      <c r="E21" s="109"/>
      <c r="F21" s="110"/>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row>
    <row r="22" spans="1:43">
      <c r="A22" s="108" t="s">
        <v>74</v>
      </c>
      <c r="B22" s="435" t="s">
        <v>162</v>
      </c>
      <c r="C22" s="436" t="s">
        <v>8</v>
      </c>
      <c r="D22" s="78">
        <v>1</v>
      </c>
      <c r="E22" s="109"/>
      <c r="F22" s="110">
        <f t="shared" ref="F22:F36" si="1">E22*D22</f>
        <v>0</v>
      </c>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row>
    <row r="23" spans="1:43">
      <c r="A23" s="108"/>
      <c r="B23" s="435"/>
      <c r="C23" s="436"/>
      <c r="D23" s="78"/>
      <c r="E23" s="109"/>
      <c r="F23" s="110"/>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row>
    <row r="24" spans="1:43" ht="45">
      <c r="A24" s="108" t="s">
        <v>77</v>
      </c>
      <c r="B24" s="435" t="s">
        <v>170</v>
      </c>
      <c r="C24" s="436" t="s">
        <v>8</v>
      </c>
      <c r="D24" s="78">
        <v>6</v>
      </c>
      <c r="E24" s="109"/>
      <c r="F24" s="110">
        <f>E24*D24</f>
        <v>0</v>
      </c>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row>
    <row r="25" spans="1:43">
      <c r="A25" s="108"/>
      <c r="B25" s="435"/>
      <c r="C25" s="436"/>
      <c r="D25" s="78"/>
      <c r="E25" s="109"/>
      <c r="F25" s="110"/>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row>
    <row r="26" spans="1:43" ht="45">
      <c r="A26" s="108" t="s">
        <v>78</v>
      </c>
      <c r="B26" s="435" t="s">
        <v>163</v>
      </c>
      <c r="C26" s="436" t="s">
        <v>9</v>
      </c>
      <c r="D26" s="78">
        <v>2097.1</v>
      </c>
      <c r="E26" s="109"/>
      <c r="F26" s="110">
        <f t="shared" si="1"/>
        <v>0</v>
      </c>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row>
    <row r="27" spans="1:43">
      <c r="A27" s="108"/>
      <c r="B27" s="435"/>
      <c r="C27" s="436"/>
      <c r="D27" s="78"/>
      <c r="E27" s="109"/>
      <c r="F27" s="110"/>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row>
    <row r="28" spans="1:43">
      <c r="A28" s="108" t="s">
        <v>88</v>
      </c>
      <c r="B28" s="435" t="s">
        <v>164</v>
      </c>
      <c r="C28" s="436" t="s">
        <v>11</v>
      </c>
      <c r="D28" s="78">
        <v>84.7</v>
      </c>
      <c r="E28" s="109"/>
      <c r="F28" s="110">
        <f t="shared" si="1"/>
        <v>0</v>
      </c>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row>
    <row r="29" spans="1:43">
      <c r="A29" s="108"/>
      <c r="B29" s="435"/>
      <c r="C29" s="436"/>
      <c r="D29" s="78"/>
      <c r="E29" s="109"/>
      <c r="F29" s="110"/>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row>
    <row r="30" spans="1:43" ht="45">
      <c r="A30" s="108" t="s">
        <v>165</v>
      </c>
      <c r="B30" s="435" t="s">
        <v>166</v>
      </c>
      <c r="C30" s="436" t="s">
        <v>11</v>
      </c>
      <c r="D30" s="78">
        <v>203.6</v>
      </c>
      <c r="E30" s="109"/>
      <c r="F30" s="110">
        <f t="shared" si="1"/>
        <v>0</v>
      </c>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row>
    <row r="31" spans="1:43">
      <c r="A31" s="108"/>
      <c r="B31" s="435"/>
      <c r="C31" s="436"/>
      <c r="D31" s="78"/>
      <c r="E31" s="109"/>
      <c r="F31" s="110"/>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row>
    <row r="32" spans="1:43">
      <c r="A32" s="108" t="s">
        <v>167</v>
      </c>
      <c r="B32" s="435" t="s">
        <v>171</v>
      </c>
      <c r="C32" s="436" t="s">
        <v>8</v>
      </c>
      <c r="D32" s="78">
        <v>18</v>
      </c>
      <c r="E32" s="109"/>
      <c r="F32" s="110">
        <f t="shared" si="1"/>
        <v>0</v>
      </c>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row>
    <row r="33" spans="1:43">
      <c r="A33" s="108"/>
      <c r="B33" s="435"/>
      <c r="C33" s="436"/>
      <c r="D33" s="78"/>
      <c r="E33" s="109"/>
      <c r="F33" s="110"/>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row>
    <row r="34" spans="1:43" ht="30">
      <c r="A34" s="108" t="s">
        <v>168</v>
      </c>
      <c r="B34" s="435" t="s">
        <v>172</v>
      </c>
      <c r="C34" s="436" t="s">
        <v>8</v>
      </c>
      <c r="D34" s="78">
        <v>18</v>
      </c>
      <c r="E34" s="109"/>
      <c r="F34" s="110">
        <f t="shared" ref="F34" si="2">E34*D34</f>
        <v>0</v>
      </c>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row>
    <row r="35" spans="1:43">
      <c r="A35" s="108"/>
      <c r="B35" s="435"/>
      <c r="C35" s="436"/>
      <c r="D35" s="78"/>
      <c r="E35" s="109"/>
      <c r="F35" s="110"/>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row>
    <row r="36" spans="1:43" ht="30">
      <c r="A36" s="108" t="s">
        <v>169</v>
      </c>
      <c r="B36" s="435" t="s">
        <v>572</v>
      </c>
      <c r="C36" s="436" t="s">
        <v>9</v>
      </c>
      <c r="D36" s="78">
        <v>2355.8000000000002</v>
      </c>
      <c r="E36" s="109"/>
      <c r="F36" s="110">
        <f t="shared" si="1"/>
        <v>0</v>
      </c>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row>
    <row r="37" spans="1:43">
      <c r="A37" s="108"/>
      <c r="B37" s="435"/>
      <c r="C37" s="436"/>
      <c r="D37" s="78"/>
      <c r="E37" s="109"/>
      <c r="F37" s="110"/>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row>
    <row r="38" spans="1:43" ht="30">
      <c r="A38" s="108" t="s">
        <v>571</v>
      </c>
      <c r="B38" s="435" t="s">
        <v>31</v>
      </c>
      <c r="C38" s="95">
        <v>0.05</v>
      </c>
      <c r="D38" s="78"/>
      <c r="E38" s="109"/>
      <c r="F38" s="110">
        <f>SUM(F22:F36)*C38</f>
        <v>0</v>
      </c>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row>
    <row r="39" spans="1:43">
      <c r="A39" s="119"/>
      <c r="B39" s="437"/>
      <c r="C39" s="438"/>
      <c r="D39" s="78"/>
      <c r="E39" s="439"/>
      <c r="F39" s="440"/>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row>
    <row r="40" spans="1:43" ht="15.6" thickBot="1">
      <c r="A40" s="115" t="s">
        <v>47</v>
      </c>
      <c r="B40" s="441" t="s">
        <v>161</v>
      </c>
      <c r="C40" s="442"/>
      <c r="D40" s="100"/>
      <c r="E40" s="429"/>
      <c r="F40" s="430">
        <f>SUM(F21:F38)</f>
        <v>0</v>
      </c>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row>
    <row r="41" spans="1:43" ht="15.6" thickBot="1">
      <c r="A41" s="116"/>
      <c r="B41" s="96"/>
      <c r="C41" s="101"/>
      <c r="D41" s="97"/>
      <c r="E41" s="432"/>
      <c r="F41" s="443"/>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row>
    <row r="42" spans="1:43">
      <c r="A42" s="117" t="s">
        <v>48</v>
      </c>
      <c r="B42" s="420" t="s">
        <v>33</v>
      </c>
      <c r="C42" s="88"/>
      <c r="D42" s="89"/>
      <c r="E42" s="90"/>
      <c r="F42" s="421"/>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row>
    <row r="43" spans="1:43">
      <c r="A43" s="118"/>
      <c r="B43" s="444"/>
      <c r="C43" s="102"/>
      <c r="D43" s="103"/>
      <c r="E43" s="104"/>
      <c r="F43" s="445"/>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row>
    <row r="44" spans="1:43">
      <c r="A44" s="108" t="s">
        <v>75</v>
      </c>
      <c r="B44" s="76" t="s">
        <v>82</v>
      </c>
      <c r="C44" s="77" t="s">
        <v>28</v>
      </c>
      <c r="D44" s="78">
        <v>40</v>
      </c>
      <c r="E44" s="109"/>
      <c r="F44" s="110">
        <f>E44*D44</f>
        <v>0</v>
      </c>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row>
    <row r="45" spans="1:43">
      <c r="A45" s="118"/>
      <c r="B45" s="76"/>
      <c r="C45" s="77"/>
      <c r="D45" s="78"/>
      <c r="E45" s="109"/>
      <c r="F45" s="110"/>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row>
    <row r="46" spans="1:43" ht="30">
      <c r="A46" s="108" t="s">
        <v>153</v>
      </c>
      <c r="B46" s="76" t="s">
        <v>31</v>
      </c>
      <c r="C46" s="98">
        <v>0.05</v>
      </c>
      <c r="D46" s="78"/>
      <c r="E46" s="109"/>
      <c r="F46" s="110">
        <f>SUM(F44:F44)*C46</f>
        <v>0</v>
      </c>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row>
    <row r="47" spans="1:43">
      <c r="A47" s="119"/>
      <c r="B47" s="79"/>
      <c r="C47" s="105"/>
      <c r="D47" s="78"/>
      <c r="E47" s="439"/>
      <c r="F47" s="440"/>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row>
    <row r="48" spans="1:43" ht="15.6" thickBot="1">
      <c r="A48" s="115" t="s">
        <v>48</v>
      </c>
      <c r="B48" s="428" t="s">
        <v>33</v>
      </c>
      <c r="C48" s="99"/>
      <c r="D48" s="100"/>
      <c r="E48" s="429"/>
      <c r="F48" s="430">
        <f>SUM(F44:F46)</f>
        <v>0</v>
      </c>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row>
    <row r="49" spans="1:43" ht="15.6" thickBot="1">
      <c r="A49" s="120"/>
      <c r="B49" s="446"/>
      <c r="C49" s="446"/>
      <c r="D49" s="446"/>
      <c r="E49" s="446"/>
      <c r="F49" s="447"/>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row>
    <row r="50" spans="1:43" ht="19.8" thickBot="1">
      <c r="A50" s="121" t="s">
        <v>158</v>
      </c>
      <c r="B50" s="409" t="s">
        <v>6</v>
      </c>
      <c r="C50" s="410"/>
      <c r="D50" s="411"/>
      <c r="E50" s="412"/>
      <c r="F50" s="448">
        <f>F48+F40+F18</f>
        <v>0</v>
      </c>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row>
    <row r="51" spans="1:43" ht="15.6" thickBot="1">
      <c r="A51" s="127"/>
      <c r="B51" s="449"/>
      <c r="C51" s="450"/>
      <c r="D51" s="451"/>
      <c r="E51" s="452"/>
      <c r="F51" s="453"/>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row>
    <row r="52" spans="1:43" ht="19.8" thickBot="1">
      <c r="A52" s="121" t="s">
        <v>173</v>
      </c>
      <c r="B52" s="454" t="s">
        <v>34</v>
      </c>
      <c r="C52" s="410"/>
      <c r="D52" s="411"/>
      <c r="E52" s="412"/>
      <c r="F52" s="413"/>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row>
    <row r="53" spans="1:43" ht="15.6" thickBot="1">
      <c r="B53" s="456"/>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row>
    <row r="54" spans="1:43">
      <c r="A54" s="117" t="s">
        <v>20</v>
      </c>
      <c r="B54" s="434" t="s">
        <v>17</v>
      </c>
      <c r="C54" s="88"/>
      <c r="D54" s="89"/>
      <c r="E54" s="90"/>
      <c r="F54" s="421"/>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row>
    <row r="55" spans="1:43">
      <c r="A55" s="108"/>
      <c r="B55" s="435"/>
      <c r="C55" s="98"/>
      <c r="D55" s="78"/>
      <c r="E55" s="109"/>
      <c r="F55" s="110"/>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row>
    <row r="56" spans="1:43" ht="30">
      <c r="A56" s="108" t="s">
        <v>29</v>
      </c>
      <c r="B56" s="435" t="s">
        <v>573</v>
      </c>
      <c r="C56" s="98" t="s">
        <v>10</v>
      </c>
      <c r="D56" s="78">
        <v>278.60000000000002</v>
      </c>
      <c r="E56" s="109"/>
      <c r="F56" s="110">
        <f>E56*D56</f>
        <v>0</v>
      </c>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row>
    <row r="57" spans="1:43">
      <c r="A57" s="108"/>
      <c r="B57" s="435"/>
      <c r="C57" s="98"/>
      <c r="D57" s="78"/>
      <c r="E57" s="109"/>
      <c r="F57" s="110"/>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row>
    <row r="58" spans="1:43" ht="30">
      <c r="A58" s="108" t="s">
        <v>30</v>
      </c>
      <c r="B58" s="435" t="s">
        <v>574</v>
      </c>
      <c r="C58" s="98" t="s">
        <v>10</v>
      </c>
      <c r="D58" s="78">
        <v>2678.6</v>
      </c>
      <c r="E58" s="109"/>
      <c r="F58" s="110">
        <f>E58*D58</f>
        <v>0</v>
      </c>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row>
    <row r="59" spans="1:43">
      <c r="A59" s="108"/>
      <c r="B59" s="435"/>
      <c r="C59" s="98"/>
      <c r="D59" s="78"/>
      <c r="E59" s="109"/>
      <c r="F59" s="110"/>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row>
    <row r="60" spans="1:43" ht="30">
      <c r="A60" s="108" t="s">
        <v>32</v>
      </c>
      <c r="B60" s="435" t="s">
        <v>575</v>
      </c>
      <c r="C60" s="98" t="s">
        <v>10</v>
      </c>
      <c r="D60" s="78">
        <v>2481.6</v>
      </c>
      <c r="E60" s="109"/>
      <c r="F60" s="110">
        <f>E60*D60</f>
        <v>0</v>
      </c>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row>
    <row r="61" spans="1:43">
      <c r="A61" s="108"/>
      <c r="B61" s="435"/>
      <c r="C61" s="98"/>
      <c r="D61" s="78"/>
      <c r="E61" s="109"/>
      <c r="F61" s="110"/>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row>
    <row r="62" spans="1:43" ht="45">
      <c r="A62" s="108" t="s">
        <v>51</v>
      </c>
      <c r="B62" s="435" t="s">
        <v>176</v>
      </c>
      <c r="C62" s="98" t="s">
        <v>10</v>
      </c>
      <c r="D62" s="78">
        <v>26.9</v>
      </c>
      <c r="E62" s="109"/>
      <c r="F62" s="110">
        <f t="shared" ref="F62:F66" si="3">E62*D62</f>
        <v>0</v>
      </c>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row>
    <row r="63" spans="1:43">
      <c r="A63" s="108"/>
      <c r="B63" s="435"/>
      <c r="C63" s="98"/>
      <c r="D63" s="78"/>
      <c r="E63" s="109"/>
      <c r="F63" s="110"/>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row>
    <row r="64" spans="1:43">
      <c r="A64" s="108" t="s">
        <v>52</v>
      </c>
      <c r="B64" s="435" t="s">
        <v>254</v>
      </c>
      <c r="C64" s="98" t="s">
        <v>89</v>
      </c>
      <c r="D64" s="78">
        <v>4934.7</v>
      </c>
      <c r="E64" s="109"/>
      <c r="F64" s="110">
        <f t="shared" si="3"/>
        <v>0</v>
      </c>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row>
    <row r="65" spans="1:43">
      <c r="A65" s="108"/>
      <c r="B65" s="435"/>
      <c r="C65" s="98"/>
      <c r="D65" s="78"/>
      <c r="E65" s="109"/>
      <c r="F65" s="110"/>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row>
    <row r="66" spans="1:43" ht="30">
      <c r="A66" s="108" t="s">
        <v>53</v>
      </c>
      <c r="B66" s="435" t="s">
        <v>90</v>
      </c>
      <c r="C66" s="98" t="s">
        <v>89</v>
      </c>
      <c r="D66" s="78">
        <v>4515.3</v>
      </c>
      <c r="E66" s="109"/>
      <c r="F66" s="110">
        <f t="shared" si="3"/>
        <v>0</v>
      </c>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row>
    <row r="67" spans="1:43">
      <c r="A67" s="108"/>
      <c r="B67" s="435"/>
      <c r="C67" s="98"/>
      <c r="D67" s="78"/>
      <c r="E67" s="109"/>
      <c r="F67" s="110"/>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row>
    <row r="68" spans="1:43" ht="30">
      <c r="A68" s="108" t="s">
        <v>54</v>
      </c>
      <c r="B68" s="435" t="s">
        <v>177</v>
      </c>
      <c r="C68" s="98" t="s">
        <v>89</v>
      </c>
      <c r="D68" s="78">
        <v>419.4</v>
      </c>
      <c r="E68" s="109"/>
      <c r="F68" s="110">
        <f>E68*D68</f>
        <v>0</v>
      </c>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row>
    <row r="69" spans="1:43">
      <c r="A69" s="108"/>
      <c r="B69" s="435"/>
      <c r="C69" s="98"/>
      <c r="D69" s="78"/>
      <c r="E69" s="109"/>
      <c r="F69" s="110"/>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row>
    <row r="70" spans="1:43" ht="30">
      <c r="A70" s="108" t="s">
        <v>55</v>
      </c>
      <c r="B70" s="435" t="s">
        <v>31</v>
      </c>
      <c r="C70" s="98">
        <v>0.05</v>
      </c>
      <c r="D70" s="78"/>
      <c r="E70" s="109"/>
      <c r="F70" s="110">
        <f>SUM(F56:F69)*C70</f>
        <v>0</v>
      </c>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row>
    <row r="71" spans="1:43">
      <c r="A71" s="108"/>
      <c r="B71" s="435"/>
      <c r="C71" s="98"/>
      <c r="D71" s="78"/>
      <c r="E71" s="109"/>
      <c r="F71" s="110"/>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row>
    <row r="72" spans="1:43" ht="15.6" thickBot="1">
      <c r="A72" s="115" t="s">
        <v>20</v>
      </c>
      <c r="B72" s="441" t="s">
        <v>17</v>
      </c>
      <c r="C72" s="442"/>
      <c r="D72" s="100"/>
      <c r="E72" s="429"/>
      <c r="F72" s="430">
        <f>SUM(F56:F71)</f>
        <v>0</v>
      </c>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row>
    <row r="73" spans="1:43" ht="15.6" thickBot="1">
      <c r="B73" s="456"/>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row>
    <row r="74" spans="1:43">
      <c r="A74" s="117" t="s">
        <v>174</v>
      </c>
      <c r="B74" s="434" t="s">
        <v>35</v>
      </c>
      <c r="C74" s="88"/>
      <c r="D74" s="89"/>
      <c r="E74" s="90"/>
      <c r="F74" s="421"/>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row>
    <row r="75" spans="1:43">
      <c r="A75" s="108"/>
      <c r="B75" s="435"/>
      <c r="C75" s="98"/>
      <c r="D75" s="78"/>
      <c r="E75" s="109"/>
      <c r="F75" s="110"/>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row>
    <row r="76" spans="1:43">
      <c r="A76" s="108" t="s">
        <v>178</v>
      </c>
      <c r="B76" s="435" t="s">
        <v>85</v>
      </c>
      <c r="C76" s="98" t="s">
        <v>9</v>
      </c>
      <c r="D76" s="78">
        <v>3663.1</v>
      </c>
      <c r="E76" s="109"/>
      <c r="F76" s="110">
        <f>E76*D76</f>
        <v>0</v>
      </c>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row>
    <row r="77" spans="1:43">
      <c r="A77" s="108"/>
      <c r="B77" s="435"/>
      <c r="C77" s="98"/>
      <c r="D77" s="78"/>
      <c r="E77" s="109"/>
      <c r="F77" s="110"/>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row>
    <row r="78" spans="1:43" ht="30">
      <c r="A78" s="108" t="s">
        <v>179</v>
      </c>
      <c r="B78" s="435" t="s">
        <v>86</v>
      </c>
      <c r="C78" s="98" t="s">
        <v>9</v>
      </c>
      <c r="D78" s="78">
        <v>3663.1</v>
      </c>
      <c r="E78" s="109"/>
      <c r="F78" s="110">
        <f>E78*D78</f>
        <v>0</v>
      </c>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row>
    <row r="79" spans="1:43">
      <c r="A79" s="108"/>
      <c r="B79" s="435"/>
      <c r="C79" s="98"/>
      <c r="D79" s="78"/>
      <c r="E79" s="109"/>
      <c r="F79" s="110"/>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row>
    <row r="80" spans="1:43" ht="30">
      <c r="A80" s="108" t="s">
        <v>180</v>
      </c>
      <c r="B80" s="435" t="s">
        <v>31</v>
      </c>
      <c r="C80" s="98">
        <v>0.05</v>
      </c>
      <c r="D80" s="78"/>
      <c r="E80" s="109"/>
      <c r="F80" s="110">
        <f>SUM(F75:F79)*C80</f>
        <v>0</v>
      </c>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row>
    <row r="81" spans="1:43">
      <c r="A81" s="108"/>
      <c r="B81" s="435"/>
      <c r="C81" s="98"/>
      <c r="D81" s="78"/>
      <c r="E81" s="109"/>
      <c r="F81" s="110"/>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row>
    <row r="82" spans="1:43" ht="15.6" thickBot="1">
      <c r="A82" s="115" t="s">
        <v>174</v>
      </c>
      <c r="B82" s="441" t="s">
        <v>35</v>
      </c>
      <c r="C82" s="442"/>
      <c r="D82" s="100"/>
      <c r="E82" s="429"/>
      <c r="F82" s="430">
        <f>SUM(F76:F81)</f>
        <v>0</v>
      </c>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c r="AM82" s="44"/>
      <c r="AN82" s="44"/>
      <c r="AO82" s="44"/>
      <c r="AP82" s="44"/>
      <c r="AQ82" s="44"/>
    </row>
    <row r="83" spans="1:43" ht="15.6" thickBot="1">
      <c r="B83" s="456"/>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row>
    <row r="84" spans="1:43">
      <c r="A84" s="117" t="s">
        <v>175</v>
      </c>
      <c r="B84" s="434" t="s">
        <v>36</v>
      </c>
      <c r="C84" s="88"/>
      <c r="D84" s="89"/>
      <c r="E84" s="90"/>
      <c r="F84" s="421"/>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c r="AJ84" s="44"/>
      <c r="AK84" s="44"/>
      <c r="AL84" s="44"/>
      <c r="AM84" s="44"/>
      <c r="AN84" s="44"/>
      <c r="AO84" s="44"/>
      <c r="AP84" s="44"/>
      <c r="AQ84" s="44"/>
    </row>
    <row r="85" spans="1:43">
      <c r="A85" s="108"/>
      <c r="B85" s="435"/>
      <c r="C85" s="98"/>
      <c r="D85" s="78"/>
      <c r="E85" s="109"/>
      <c r="F85" s="110"/>
      <c r="G85" s="44"/>
      <c r="H85" s="44"/>
      <c r="I85" s="44"/>
      <c r="J85" s="44"/>
      <c r="K85" s="44"/>
      <c r="L85" s="44"/>
      <c r="M85" s="44"/>
      <c r="N85" s="44"/>
      <c r="O85" s="44"/>
      <c r="P85" s="44"/>
      <c r="Q85" s="44"/>
      <c r="R85" s="44"/>
      <c r="S85" s="44"/>
      <c r="T85" s="44"/>
      <c r="U85" s="44"/>
      <c r="V85" s="44"/>
      <c r="W85" s="44"/>
      <c r="X85" s="44"/>
      <c r="Y85" s="44"/>
      <c r="Z85" s="44"/>
      <c r="AA85" s="44"/>
      <c r="AB85" s="44"/>
      <c r="AC85" s="44"/>
      <c r="AD85" s="44"/>
      <c r="AE85" s="44"/>
      <c r="AF85" s="44"/>
      <c r="AG85" s="44"/>
      <c r="AH85" s="44"/>
      <c r="AI85" s="44"/>
      <c r="AJ85" s="44"/>
      <c r="AK85" s="44"/>
      <c r="AL85" s="44"/>
      <c r="AM85" s="44"/>
      <c r="AN85" s="44"/>
      <c r="AO85" s="44"/>
      <c r="AP85" s="44"/>
      <c r="AQ85" s="44"/>
    </row>
    <row r="86" spans="1:43" ht="45">
      <c r="A86" s="108" t="s">
        <v>181</v>
      </c>
      <c r="B86" s="435" t="s">
        <v>576</v>
      </c>
      <c r="C86" s="98" t="s">
        <v>10</v>
      </c>
      <c r="D86" s="78">
        <v>2688.4</v>
      </c>
      <c r="E86" s="109"/>
      <c r="F86" s="110">
        <f>E86*D86</f>
        <v>0</v>
      </c>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row>
    <row r="87" spans="1:43">
      <c r="A87" s="108"/>
      <c r="B87" s="435"/>
      <c r="C87" s="98"/>
      <c r="D87" s="78"/>
      <c r="E87" s="109"/>
      <c r="F87" s="110"/>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row>
    <row r="88" spans="1:43">
      <c r="A88" s="108" t="s">
        <v>183</v>
      </c>
      <c r="B88" s="435" t="s">
        <v>577</v>
      </c>
      <c r="C88" s="98" t="s">
        <v>9</v>
      </c>
      <c r="D88" s="78">
        <v>3663.1</v>
      </c>
      <c r="E88" s="109"/>
      <c r="F88" s="110">
        <f>E88*D88</f>
        <v>0</v>
      </c>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row>
    <row r="89" spans="1:43">
      <c r="A89" s="108"/>
      <c r="B89" s="435"/>
      <c r="C89" s="98"/>
      <c r="D89" s="78"/>
      <c r="E89" s="109"/>
      <c r="F89" s="110"/>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row>
    <row r="90" spans="1:43">
      <c r="A90" s="108" t="s">
        <v>185</v>
      </c>
      <c r="B90" s="435" t="s">
        <v>182</v>
      </c>
      <c r="C90" s="98" t="s">
        <v>10</v>
      </c>
      <c r="D90" s="78">
        <v>435.5</v>
      </c>
      <c r="E90" s="109"/>
      <c r="F90" s="110">
        <f>E90*D90</f>
        <v>0</v>
      </c>
      <c r="G90" s="44"/>
      <c r="H90" s="44"/>
      <c r="I90" s="44"/>
      <c r="J90" s="44"/>
      <c r="K90" s="44"/>
      <c r="L90" s="44"/>
      <c r="M90" s="44"/>
      <c r="N90" s="44"/>
      <c r="O90" s="44"/>
      <c r="P90" s="44"/>
      <c r="Q90" s="44"/>
      <c r="R90" s="44"/>
      <c r="S90" s="44"/>
      <c r="T90" s="44"/>
      <c r="U90" s="44"/>
      <c r="V90" s="44"/>
      <c r="W90" s="44"/>
      <c r="X90" s="44"/>
      <c r="Y90" s="44"/>
      <c r="Z90" s="44"/>
      <c r="AA90" s="44"/>
      <c r="AB90" s="44"/>
      <c r="AC90" s="44"/>
      <c r="AD90" s="44"/>
      <c r="AE90" s="44"/>
      <c r="AF90" s="44"/>
      <c r="AG90" s="44"/>
      <c r="AH90" s="44"/>
      <c r="AI90" s="44"/>
      <c r="AJ90" s="44"/>
      <c r="AK90" s="44"/>
      <c r="AL90" s="44"/>
      <c r="AM90" s="44"/>
      <c r="AN90" s="44"/>
      <c r="AO90" s="44"/>
      <c r="AP90" s="44"/>
      <c r="AQ90" s="44"/>
    </row>
    <row r="91" spans="1:43">
      <c r="A91" s="108"/>
      <c r="B91" s="435"/>
      <c r="C91" s="98"/>
      <c r="D91" s="78"/>
      <c r="E91" s="109"/>
      <c r="F91" s="110"/>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row>
    <row r="92" spans="1:43">
      <c r="A92" s="108" t="s">
        <v>186</v>
      </c>
      <c r="B92" s="435" t="s">
        <v>184</v>
      </c>
      <c r="C92" s="98" t="s">
        <v>9</v>
      </c>
      <c r="D92" s="78">
        <v>354.5</v>
      </c>
      <c r="E92" s="109"/>
      <c r="F92" s="110">
        <f>E92*D92</f>
        <v>0</v>
      </c>
      <c r="G92" s="44"/>
      <c r="H92" s="44"/>
      <c r="I92" s="44"/>
      <c r="J92" s="44"/>
      <c r="K92" s="44"/>
      <c r="L92" s="44"/>
      <c r="M92" s="44"/>
      <c r="N92" s="44"/>
      <c r="O92" s="44"/>
      <c r="P92" s="44"/>
      <c r="Q92" s="44"/>
      <c r="R92" s="44"/>
      <c r="S92" s="44"/>
      <c r="T92" s="44"/>
      <c r="U92" s="44"/>
      <c r="V92" s="44"/>
      <c r="W92" s="44"/>
      <c r="X92" s="44"/>
      <c r="Y92" s="44"/>
      <c r="Z92" s="44"/>
      <c r="AA92" s="44"/>
      <c r="AB92" s="44"/>
      <c r="AC92" s="44"/>
      <c r="AD92" s="44"/>
      <c r="AE92" s="44"/>
      <c r="AF92" s="44"/>
      <c r="AG92" s="44"/>
      <c r="AH92" s="44"/>
      <c r="AI92" s="44"/>
      <c r="AJ92" s="44"/>
      <c r="AK92" s="44"/>
      <c r="AL92" s="44"/>
      <c r="AM92" s="44"/>
      <c r="AN92" s="44"/>
      <c r="AO92" s="44"/>
      <c r="AP92" s="44"/>
      <c r="AQ92" s="44"/>
    </row>
    <row r="93" spans="1:43">
      <c r="A93" s="108"/>
      <c r="B93" s="435"/>
      <c r="C93" s="98"/>
      <c r="D93" s="78"/>
      <c r="E93" s="109"/>
      <c r="F93" s="110"/>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44"/>
      <c r="AJ93" s="44"/>
      <c r="AK93" s="44"/>
      <c r="AL93" s="44"/>
      <c r="AM93" s="44"/>
      <c r="AN93" s="44"/>
      <c r="AO93" s="44"/>
      <c r="AP93" s="44"/>
      <c r="AQ93" s="44"/>
    </row>
    <row r="94" spans="1:43">
      <c r="A94" s="108" t="s">
        <v>187</v>
      </c>
      <c r="B94" s="435" t="s">
        <v>265</v>
      </c>
      <c r="C94" s="98" t="s">
        <v>9</v>
      </c>
      <c r="D94" s="78">
        <v>44</v>
      </c>
      <c r="E94" s="109"/>
      <c r="F94" s="110">
        <f>E94*D94</f>
        <v>0</v>
      </c>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44"/>
      <c r="AJ94" s="44"/>
      <c r="AK94" s="44"/>
      <c r="AL94" s="44"/>
      <c r="AM94" s="44"/>
      <c r="AN94" s="44"/>
      <c r="AO94" s="44"/>
      <c r="AP94" s="44"/>
      <c r="AQ94" s="44"/>
    </row>
    <row r="95" spans="1:43">
      <c r="A95" s="108"/>
      <c r="B95" s="435"/>
      <c r="C95" s="98"/>
      <c r="D95" s="78"/>
      <c r="E95" s="109"/>
      <c r="F95" s="110"/>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c r="AI95" s="44"/>
      <c r="AJ95" s="44"/>
      <c r="AK95" s="44"/>
      <c r="AL95" s="44"/>
      <c r="AM95" s="44"/>
      <c r="AN95" s="44"/>
      <c r="AO95" s="44"/>
      <c r="AP95" s="44"/>
      <c r="AQ95" s="44"/>
    </row>
    <row r="96" spans="1:43">
      <c r="A96" s="108" t="s">
        <v>266</v>
      </c>
      <c r="B96" s="435" t="s">
        <v>87</v>
      </c>
      <c r="C96" s="98" t="s">
        <v>9</v>
      </c>
      <c r="D96" s="78">
        <v>354.5</v>
      </c>
      <c r="E96" s="109"/>
      <c r="F96" s="110">
        <f>E96*D96</f>
        <v>0</v>
      </c>
      <c r="G96" s="44"/>
      <c r="H96" s="44"/>
      <c r="I96" s="44"/>
      <c r="J96" s="44"/>
      <c r="K96" s="44"/>
      <c r="L96" s="44"/>
      <c r="M96" s="44"/>
      <c r="N96" s="44"/>
      <c r="O96" s="44"/>
      <c r="P96" s="44"/>
      <c r="Q96" s="44"/>
      <c r="R96" s="44"/>
      <c r="S96" s="44"/>
      <c r="T96" s="44"/>
      <c r="U96" s="44"/>
      <c r="V96" s="44"/>
      <c r="W96" s="44"/>
      <c r="X96" s="44"/>
      <c r="Y96" s="44"/>
      <c r="Z96" s="44"/>
      <c r="AA96" s="44"/>
      <c r="AB96" s="44"/>
      <c r="AC96" s="44"/>
      <c r="AD96" s="44"/>
      <c r="AE96" s="44"/>
      <c r="AF96" s="44"/>
      <c r="AG96" s="44"/>
      <c r="AH96" s="44"/>
      <c r="AI96" s="44"/>
      <c r="AJ96" s="44"/>
      <c r="AK96" s="44"/>
      <c r="AL96" s="44"/>
      <c r="AM96" s="44"/>
      <c r="AN96" s="44"/>
      <c r="AO96" s="44"/>
      <c r="AP96" s="44"/>
      <c r="AQ96" s="44"/>
    </row>
    <row r="97" spans="1:43">
      <c r="A97" s="108"/>
      <c r="B97" s="435"/>
      <c r="C97" s="98"/>
      <c r="D97" s="78"/>
      <c r="E97" s="109"/>
      <c r="F97" s="110"/>
      <c r="G97" s="44"/>
      <c r="H97" s="44"/>
      <c r="I97" s="44"/>
      <c r="J97" s="44"/>
      <c r="K97" s="44"/>
      <c r="L97" s="44"/>
      <c r="M97" s="44"/>
      <c r="N97" s="44"/>
      <c r="O97" s="44"/>
      <c r="P97" s="44"/>
      <c r="Q97" s="44"/>
      <c r="R97" s="44"/>
      <c r="S97" s="44"/>
      <c r="T97" s="44"/>
      <c r="U97" s="44"/>
      <c r="V97" s="44"/>
      <c r="W97" s="44"/>
      <c r="X97" s="44"/>
      <c r="Y97" s="44"/>
      <c r="Z97" s="44"/>
      <c r="AA97" s="44"/>
      <c r="AB97" s="44"/>
      <c r="AC97" s="44"/>
      <c r="AD97" s="44"/>
      <c r="AE97" s="44"/>
      <c r="AF97" s="44"/>
      <c r="AG97" s="44"/>
      <c r="AH97" s="44"/>
      <c r="AI97" s="44"/>
      <c r="AJ97" s="44"/>
      <c r="AK97" s="44"/>
      <c r="AL97" s="44"/>
      <c r="AM97" s="44"/>
      <c r="AN97" s="44"/>
      <c r="AO97" s="44"/>
      <c r="AP97" s="44"/>
      <c r="AQ97" s="44"/>
    </row>
    <row r="98" spans="1:43" ht="45">
      <c r="A98" s="108" t="s">
        <v>313</v>
      </c>
      <c r="B98" s="435" t="s">
        <v>255</v>
      </c>
      <c r="C98" s="98" t="s">
        <v>10</v>
      </c>
      <c r="D98" s="78">
        <v>112.4</v>
      </c>
      <c r="E98" s="109"/>
      <c r="F98" s="110">
        <f>E98*D98</f>
        <v>0</v>
      </c>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row>
    <row r="99" spans="1:43">
      <c r="A99" s="108"/>
      <c r="B99" s="435"/>
      <c r="C99" s="98"/>
      <c r="D99" s="78"/>
      <c r="E99" s="109"/>
      <c r="F99" s="110"/>
      <c r="G99" s="44"/>
      <c r="H99" s="44"/>
      <c r="I99" s="44"/>
      <c r="J99" s="44"/>
      <c r="K99" s="44"/>
      <c r="L99" s="44"/>
      <c r="M99" s="44"/>
      <c r="N99" s="44"/>
      <c r="O99" s="44"/>
      <c r="P99" s="44"/>
      <c r="Q99" s="44"/>
      <c r="R99" s="44"/>
      <c r="S99" s="44"/>
      <c r="T99" s="44"/>
      <c r="U99" s="44"/>
      <c r="V99" s="44"/>
      <c r="W99" s="44"/>
      <c r="X99" s="44"/>
      <c r="Y99" s="44"/>
      <c r="Z99" s="44"/>
      <c r="AA99" s="44"/>
      <c r="AB99" s="44"/>
      <c r="AC99" s="44"/>
      <c r="AD99" s="44"/>
      <c r="AE99" s="44"/>
      <c r="AF99" s="44"/>
      <c r="AG99" s="44"/>
      <c r="AH99" s="44"/>
      <c r="AI99" s="44"/>
      <c r="AJ99" s="44"/>
      <c r="AK99" s="44"/>
      <c r="AL99" s="44"/>
      <c r="AM99" s="44"/>
      <c r="AN99" s="44"/>
      <c r="AO99" s="44"/>
      <c r="AP99" s="44"/>
      <c r="AQ99" s="44"/>
    </row>
    <row r="100" spans="1:43" ht="30">
      <c r="A100" s="108" t="s">
        <v>314</v>
      </c>
      <c r="B100" s="435" t="s">
        <v>31</v>
      </c>
      <c r="C100" s="98">
        <v>0.05</v>
      </c>
      <c r="D100" s="78"/>
      <c r="E100" s="109"/>
      <c r="F100" s="110">
        <f>SUM(F86:F99)*C100</f>
        <v>0</v>
      </c>
      <c r="G100" s="44"/>
      <c r="H100" s="44"/>
      <c r="I100" s="44"/>
      <c r="J100" s="44"/>
      <c r="K100" s="44"/>
      <c r="L100" s="44"/>
      <c r="M100" s="44"/>
      <c r="N100" s="44"/>
      <c r="O100" s="44"/>
      <c r="P100" s="44"/>
      <c r="Q100" s="44"/>
      <c r="R100" s="44"/>
      <c r="S100" s="44"/>
      <c r="T100" s="44"/>
      <c r="U100" s="44"/>
      <c r="V100" s="44"/>
      <c r="W100" s="44"/>
      <c r="X100" s="44"/>
      <c r="Y100" s="44"/>
      <c r="Z100" s="44"/>
      <c r="AA100" s="44"/>
      <c r="AB100" s="44"/>
      <c r="AC100" s="44"/>
      <c r="AD100" s="44"/>
      <c r="AE100" s="44"/>
      <c r="AF100" s="44"/>
      <c r="AG100" s="44"/>
      <c r="AH100" s="44"/>
      <c r="AI100" s="44"/>
      <c r="AJ100" s="44"/>
      <c r="AK100" s="44"/>
      <c r="AL100" s="44"/>
      <c r="AM100" s="44"/>
      <c r="AN100" s="44"/>
      <c r="AO100" s="44"/>
      <c r="AP100" s="44"/>
      <c r="AQ100" s="44"/>
    </row>
    <row r="101" spans="1:43">
      <c r="A101" s="108"/>
      <c r="B101" s="435"/>
      <c r="C101" s="98"/>
      <c r="D101" s="78"/>
      <c r="E101" s="109"/>
      <c r="F101" s="110"/>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row>
    <row r="102" spans="1:43" ht="15.6" thickBot="1">
      <c r="A102" s="115" t="s">
        <v>175</v>
      </c>
      <c r="B102" s="441" t="s">
        <v>36</v>
      </c>
      <c r="C102" s="442"/>
      <c r="D102" s="100"/>
      <c r="E102" s="429"/>
      <c r="F102" s="430">
        <f>SUM(F86:F101)</f>
        <v>0</v>
      </c>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c r="AO102" s="44"/>
      <c r="AP102" s="44"/>
      <c r="AQ102" s="44"/>
    </row>
    <row r="103" spans="1:43" ht="15.6" thickBot="1">
      <c r="B103" s="456"/>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c r="AO103" s="44"/>
      <c r="AP103" s="44"/>
      <c r="AQ103" s="44"/>
    </row>
    <row r="104" spans="1:43" ht="19.8" thickBot="1">
      <c r="A104" s="121" t="s">
        <v>173</v>
      </c>
      <c r="B104" s="454" t="s">
        <v>34</v>
      </c>
      <c r="C104" s="410"/>
      <c r="D104" s="411"/>
      <c r="E104" s="412"/>
      <c r="F104" s="448">
        <f>F102+F82+F72</f>
        <v>0</v>
      </c>
      <c r="G104" s="44"/>
      <c r="H104" s="106"/>
      <c r="I104" s="44"/>
      <c r="J104" s="44"/>
      <c r="K104" s="44"/>
      <c r="L104" s="44"/>
      <c r="M104" s="44"/>
      <c r="N104" s="44"/>
      <c r="O104" s="44"/>
      <c r="P104" s="44"/>
      <c r="Q104" s="44"/>
      <c r="R104" s="44"/>
      <c r="S104" s="44"/>
      <c r="T104" s="44"/>
      <c r="U104" s="44"/>
      <c r="V104" s="44"/>
      <c r="W104" s="44"/>
      <c r="X104" s="44"/>
      <c r="Y104" s="44"/>
      <c r="Z104" s="44"/>
      <c r="AA104" s="44"/>
      <c r="AB104" s="44"/>
      <c r="AC104" s="44"/>
      <c r="AD104" s="44"/>
      <c r="AE104" s="44"/>
      <c r="AF104" s="44"/>
      <c r="AG104" s="44"/>
      <c r="AH104" s="44"/>
      <c r="AI104" s="44"/>
      <c r="AJ104" s="44"/>
      <c r="AK104" s="44"/>
      <c r="AL104" s="44"/>
      <c r="AM104" s="44"/>
      <c r="AN104" s="44"/>
      <c r="AO104" s="44"/>
      <c r="AP104" s="44"/>
      <c r="AQ104" s="44"/>
    </row>
    <row r="105" spans="1:43" ht="15.6" thickBot="1">
      <c r="B105" s="456"/>
      <c r="G105" s="44"/>
      <c r="H105" s="44"/>
      <c r="I105" s="44"/>
      <c r="J105" s="44"/>
      <c r="K105" s="44"/>
      <c r="L105" s="44"/>
      <c r="M105" s="44"/>
      <c r="N105" s="44"/>
      <c r="O105" s="44"/>
      <c r="P105" s="44"/>
      <c r="Q105" s="44"/>
      <c r="R105" s="44"/>
      <c r="S105" s="44"/>
      <c r="T105" s="44"/>
      <c r="U105" s="44"/>
      <c r="V105" s="44"/>
      <c r="W105" s="44"/>
      <c r="X105" s="44"/>
      <c r="Y105" s="44"/>
      <c r="Z105" s="44"/>
      <c r="AA105" s="44"/>
      <c r="AB105" s="44"/>
      <c r="AC105" s="44"/>
      <c r="AD105" s="44"/>
      <c r="AE105" s="44"/>
      <c r="AF105" s="44"/>
      <c r="AG105" s="44"/>
      <c r="AH105" s="44"/>
      <c r="AI105" s="44"/>
      <c r="AJ105" s="44"/>
      <c r="AK105" s="44"/>
      <c r="AL105" s="44"/>
      <c r="AM105" s="44"/>
      <c r="AN105" s="44"/>
      <c r="AO105" s="44"/>
      <c r="AP105" s="44"/>
      <c r="AQ105" s="44"/>
    </row>
    <row r="106" spans="1:43" ht="19.8" thickBot="1">
      <c r="A106" s="121" t="s">
        <v>188</v>
      </c>
      <c r="B106" s="454" t="s">
        <v>37</v>
      </c>
      <c r="C106" s="410"/>
      <c r="D106" s="411"/>
      <c r="E106" s="412"/>
      <c r="F106" s="413"/>
      <c r="G106" s="44"/>
      <c r="H106" s="44"/>
      <c r="I106" s="44"/>
      <c r="J106" s="44"/>
      <c r="K106" s="44"/>
      <c r="L106" s="44"/>
      <c r="M106" s="44"/>
      <c r="N106" s="44"/>
      <c r="O106" s="44"/>
      <c r="P106" s="44"/>
      <c r="Q106" s="44"/>
      <c r="R106" s="44"/>
      <c r="S106" s="44"/>
      <c r="T106" s="44"/>
      <c r="U106" s="44"/>
      <c r="V106" s="44"/>
      <c r="W106" s="44"/>
      <c r="X106" s="44"/>
      <c r="Y106" s="44"/>
      <c r="Z106" s="44"/>
      <c r="AA106" s="44"/>
      <c r="AB106" s="44"/>
      <c r="AC106" s="44"/>
      <c r="AD106" s="44"/>
      <c r="AE106" s="44"/>
      <c r="AF106" s="44"/>
      <c r="AG106" s="44"/>
      <c r="AH106" s="44"/>
      <c r="AI106" s="44"/>
      <c r="AJ106" s="44"/>
      <c r="AK106" s="44"/>
      <c r="AL106" s="44"/>
      <c r="AM106" s="44"/>
      <c r="AN106" s="44"/>
      <c r="AO106" s="44"/>
      <c r="AP106" s="44"/>
      <c r="AQ106" s="44"/>
    </row>
    <row r="107" spans="1:43" ht="15.6" thickBot="1">
      <c r="A107" s="120"/>
      <c r="B107" s="456"/>
      <c r="F107" s="461"/>
      <c r="G107" s="44"/>
      <c r="H107" s="44"/>
      <c r="I107" s="44"/>
      <c r="J107" s="44"/>
      <c r="K107" s="44"/>
      <c r="L107" s="44"/>
      <c r="M107" s="44"/>
      <c r="N107" s="44"/>
      <c r="O107" s="44"/>
      <c r="P107" s="44"/>
      <c r="Q107" s="44"/>
      <c r="R107" s="44"/>
      <c r="S107" s="44"/>
      <c r="T107" s="44"/>
      <c r="U107" s="44"/>
      <c r="V107" s="44"/>
      <c r="W107" s="44"/>
      <c r="X107" s="44"/>
      <c r="Y107" s="44"/>
      <c r="Z107" s="44"/>
      <c r="AA107" s="44"/>
      <c r="AB107" s="44"/>
      <c r="AC107" s="44"/>
      <c r="AD107" s="44"/>
      <c r="AE107" s="44"/>
      <c r="AF107" s="44"/>
      <c r="AG107" s="44"/>
      <c r="AH107" s="44"/>
      <c r="AI107" s="44"/>
      <c r="AJ107" s="44"/>
      <c r="AK107" s="44"/>
      <c r="AL107" s="44"/>
      <c r="AM107" s="44"/>
      <c r="AN107" s="44"/>
      <c r="AO107" s="44"/>
      <c r="AP107" s="44"/>
      <c r="AQ107" s="44"/>
    </row>
    <row r="108" spans="1:43">
      <c r="A108" s="117" t="s">
        <v>13</v>
      </c>
      <c r="B108" s="434" t="s">
        <v>38</v>
      </c>
      <c r="C108" s="88"/>
      <c r="D108" s="89"/>
      <c r="E108" s="90"/>
      <c r="F108" s="421"/>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c r="AE108" s="44"/>
      <c r="AF108" s="44"/>
      <c r="AG108" s="44"/>
      <c r="AH108" s="44"/>
      <c r="AI108" s="44"/>
      <c r="AJ108" s="44"/>
      <c r="AK108" s="44"/>
      <c r="AL108" s="44"/>
      <c r="AM108" s="44"/>
      <c r="AN108" s="44"/>
      <c r="AO108" s="44"/>
      <c r="AP108" s="44"/>
      <c r="AQ108" s="44"/>
    </row>
    <row r="109" spans="1:43">
      <c r="A109" s="108"/>
      <c r="B109" s="435"/>
      <c r="C109" s="98"/>
      <c r="D109" s="78"/>
      <c r="E109" s="109"/>
      <c r="F109" s="110"/>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44"/>
      <c r="AL109" s="44"/>
      <c r="AM109" s="44"/>
      <c r="AN109" s="44"/>
      <c r="AO109" s="44"/>
      <c r="AP109" s="44"/>
      <c r="AQ109" s="44"/>
    </row>
    <row r="110" spans="1:43">
      <c r="A110" s="108" t="s">
        <v>79</v>
      </c>
      <c r="B110" s="435" t="s">
        <v>256</v>
      </c>
      <c r="C110" s="98" t="s">
        <v>10</v>
      </c>
      <c r="D110" s="78">
        <v>1098.9000000000001</v>
      </c>
      <c r="E110" s="109"/>
      <c r="F110" s="110">
        <f>E110*D110</f>
        <v>0</v>
      </c>
      <c r="G110" s="44"/>
      <c r="H110" s="44"/>
      <c r="I110" s="44"/>
      <c r="J110" s="44"/>
      <c r="K110" s="44"/>
      <c r="L110" s="44"/>
      <c r="M110" s="44"/>
      <c r="N110" s="44"/>
      <c r="O110" s="44"/>
      <c r="P110" s="44"/>
      <c r="Q110" s="44"/>
      <c r="R110" s="44"/>
      <c r="S110" s="44"/>
      <c r="T110" s="44"/>
      <c r="U110" s="44"/>
      <c r="V110" s="44"/>
      <c r="W110" s="44"/>
      <c r="X110" s="44"/>
      <c r="Y110" s="44"/>
      <c r="Z110" s="44"/>
      <c r="AA110" s="44"/>
      <c r="AB110" s="44"/>
      <c r="AC110" s="44"/>
      <c r="AD110" s="44"/>
      <c r="AE110" s="44"/>
      <c r="AF110" s="44"/>
      <c r="AG110" s="44"/>
      <c r="AH110" s="44"/>
      <c r="AI110" s="44"/>
      <c r="AJ110" s="44"/>
      <c r="AK110" s="44"/>
      <c r="AL110" s="44"/>
      <c r="AM110" s="44"/>
      <c r="AN110" s="44"/>
      <c r="AO110" s="44"/>
      <c r="AP110" s="44"/>
      <c r="AQ110" s="44"/>
    </row>
    <row r="111" spans="1:43">
      <c r="A111" s="108"/>
      <c r="B111" s="435"/>
      <c r="C111" s="98"/>
      <c r="D111" s="78"/>
      <c r="E111" s="109"/>
      <c r="F111" s="110"/>
      <c r="G111" s="44"/>
      <c r="H111" s="44"/>
      <c r="I111" s="44"/>
      <c r="J111" s="44"/>
      <c r="K111" s="44"/>
      <c r="L111" s="44"/>
      <c r="M111" s="44"/>
      <c r="N111" s="44"/>
      <c r="O111" s="44"/>
      <c r="P111" s="44"/>
      <c r="Q111" s="44"/>
      <c r="R111" s="44"/>
      <c r="S111" s="44"/>
      <c r="T111" s="44"/>
      <c r="U111" s="44"/>
      <c r="V111" s="44"/>
      <c r="W111" s="44"/>
      <c r="X111" s="44"/>
      <c r="Y111" s="44"/>
      <c r="Z111" s="44"/>
      <c r="AA111" s="44"/>
      <c r="AB111" s="44"/>
      <c r="AC111" s="44"/>
      <c r="AD111" s="44"/>
      <c r="AE111" s="44"/>
      <c r="AF111" s="44"/>
      <c r="AG111" s="44"/>
      <c r="AH111" s="44"/>
      <c r="AI111" s="44"/>
      <c r="AJ111" s="44"/>
      <c r="AK111" s="44"/>
      <c r="AL111" s="44"/>
      <c r="AM111" s="44"/>
      <c r="AN111" s="44"/>
      <c r="AO111" s="44"/>
      <c r="AP111" s="44"/>
      <c r="AQ111" s="44"/>
    </row>
    <row r="112" spans="1:43" ht="30">
      <c r="A112" s="108" t="s">
        <v>80</v>
      </c>
      <c r="B112" s="435" t="s">
        <v>257</v>
      </c>
      <c r="C112" s="98" t="s">
        <v>10</v>
      </c>
      <c r="D112" s="78">
        <v>557.79999999999995</v>
      </c>
      <c r="E112" s="109"/>
      <c r="F112" s="110">
        <f t="shared" ref="F112:F156" si="4">E112*D112</f>
        <v>0</v>
      </c>
      <c r="G112" s="44"/>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c r="AI112" s="44"/>
      <c r="AJ112" s="44"/>
      <c r="AK112" s="44"/>
      <c r="AL112" s="44"/>
      <c r="AM112" s="44"/>
      <c r="AN112" s="44"/>
      <c r="AO112" s="44"/>
      <c r="AP112" s="44"/>
      <c r="AQ112" s="44"/>
    </row>
    <row r="113" spans="1:43">
      <c r="A113" s="108"/>
      <c r="B113" s="435"/>
      <c r="C113" s="98"/>
      <c r="D113" s="78"/>
      <c r="E113" s="109"/>
      <c r="F113" s="110"/>
      <c r="G113" s="44"/>
      <c r="H113" s="44"/>
      <c r="I113" s="44"/>
      <c r="J113" s="44"/>
      <c r="K113" s="44"/>
      <c r="L113" s="44"/>
      <c r="M113" s="44"/>
      <c r="N113" s="44"/>
      <c r="O113" s="44"/>
      <c r="P113" s="44"/>
      <c r="Q113" s="44"/>
      <c r="R113" s="44"/>
      <c r="S113" s="44"/>
      <c r="T113" s="44"/>
      <c r="U113" s="44"/>
      <c r="V113" s="44"/>
      <c r="W113" s="44"/>
      <c r="X113" s="44"/>
      <c r="Y113" s="44"/>
      <c r="Z113" s="44"/>
      <c r="AA113" s="44"/>
      <c r="AB113" s="44"/>
      <c r="AC113" s="44"/>
      <c r="AD113" s="44"/>
      <c r="AE113" s="44"/>
      <c r="AF113" s="44"/>
      <c r="AG113" s="44"/>
      <c r="AH113" s="44"/>
      <c r="AI113" s="44"/>
      <c r="AJ113" s="44"/>
      <c r="AK113" s="44"/>
      <c r="AL113" s="44"/>
      <c r="AM113" s="44"/>
      <c r="AN113" s="44"/>
      <c r="AO113" s="44"/>
      <c r="AP113" s="44"/>
      <c r="AQ113" s="44"/>
    </row>
    <row r="114" spans="1:43" ht="30">
      <c r="A114" s="108" t="s">
        <v>81</v>
      </c>
      <c r="B114" s="435" t="s">
        <v>258</v>
      </c>
      <c r="C114" s="98" t="s">
        <v>10</v>
      </c>
      <c r="D114" s="78">
        <v>286.39999999999998</v>
      </c>
      <c r="E114" s="109"/>
      <c r="F114" s="110">
        <f>E114*D114</f>
        <v>0</v>
      </c>
      <c r="G114" s="44"/>
      <c r="H114" s="44"/>
      <c r="I114" s="44"/>
      <c r="J114" s="44"/>
      <c r="K114" s="44"/>
      <c r="L114" s="44"/>
      <c r="M114" s="44"/>
      <c r="N114" s="44"/>
      <c r="O114" s="44"/>
      <c r="P114" s="44"/>
      <c r="Q114" s="44"/>
      <c r="R114" s="44"/>
      <c r="S114" s="44"/>
      <c r="T114" s="44"/>
      <c r="U114" s="44"/>
      <c r="V114" s="44"/>
      <c r="W114" s="44"/>
      <c r="X114" s="44"/>
      <c r="Y114" s="44"/>
      <c r="Z114" s="44"/>
      <c r="AA114" s="44"/>
      <c r="AB114" s="44"/>
      <c r="AC114" s="44"/>
      <c r="AD114" s="44"/>
      <c r="AE114" s="44"/>
      <c r="AF114" s="44"/>
      <c r="AG114" s="44"/>
      <c r="AH114" s="44"/>
      <c r="AI114" s="44"/>
      <c r="AJ114" s="44"/>
      <c r="AK114" s="44"/>
      <c r="AL114" s="44"/>
      <c r="AM114" s="44"/>
      <c r="AN114" s="44"/>
      <c r="AO114" s="44"/>
      <c r="AP114" s="44"/>
      <c r="AQ114" s="44"/>
    </row>
    <row r="115" spans="1:43">
      <c r="A115" s="108"/>
      <c r="B115" s="435"/>
      <c r="C115" s="98"/>
      <c r="D115" s="78"/>
      <c r="E115" s="109"/>
      <c r="F115" s="110"/>
      <c r="G115" s="44"/>
      <c r="H115" s="44"/>
      <c r="I115" s="44"/>
      <c r="J115" s="44"/>
      <c r="K115" s="44"/>
      <c r="L115" s="44"/>
      <c r="M115" s="44"/>
      <c r="N115" s="44"/>
      <c r="O115" s="44"/>
      <c r="P115" s="44"/>
      <c r="Q115" s="44"/>
      <c r="R115" s="44"/>
      <c r="S115" s="44"/>
      <c r="T115" s="44"/>
      <c r="U115" s="44"/>
      <c r="V115" s="44"/>
      <c r="W115" s="44"/>
      <c r="X115" s="44"/>
      <c r="Y115" s="44"/>
      <c r="Z115" s="44"/>
      <c r="AA115" s="44"/>
      <c r="AB115" s="44"/>
      <c r="AC115" s="44"/>
      <c r="AD115" s="44"/>
      <c r="AE115" s="44"/>
      <c r="AF115" s="44"/>
      <c r="AG115" s="44"/>
      <c r="AH115" s="44"/>
      <c r="AI115" s="44"/>
      <c r="AJ115" s="44"/>
      <c r="AK115" s="44"/>
      <c r="AL115" s="44"/>
      <c r="AM115" s="44"/>
      <c r="AN115" s="44"/>
      <c r="AO115" s="44"/>
      <c r="AP115" s="44"/>
      <c r="AQ115" s="44"/>
    </row>
    <row r="116" spans="1:43" ht="30">
      <c r="A116" s="108" t="s">
        <v>128</v>
      </c>
      <c r="B116" s="435" t="s">
        <v>27</v>
      </c>
      <c r="C116" s="98">
        <v>0.05</v>
      </c>
      <c r="D116" s="78"/>
      <c r="E116" s="109"/>
      <c r="F116" s="110">
        <f>SUM(F110:F112)*C116</f>
        <v>0</v>
      </c>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4"/>
      <c r="AJ116" s="44"/>
      <c r="AK116" s="44"/>
      <c r="AL116" s="44"/>
      <c r="AM116" s="44"/>
      <c r="AN116" s="44"/>
      <c r="AO116" s="44"/>
      <c r="AP116" s="44"/>
      <c r="AQ116" s="44"/>
    </row>
    <row r="117" spans="1:43">
      <c r="A117" s="108"/>
      <c r="B117" s="435"/>
      <c r="C117" s="98"/>
      <c r="D117" s="78"/>
      <c r="E117" s="109"/>
      <c r="F117" s="110"/>
      <c r="G117" s="44"/>
      <c r="H117" s="44"/>
      <c r="I117" s="44"/>
      <c r="J117" s="44"/>
      <c r="K117" s="44"/>
      <c r="L117" s="44"/>
      <c r="M117" s="44"/>
      <c r="N117" s="44"/>
      <c r="O117" s="44"/>
      <c r="P117" s="44"/>
      <c r="Q117" s="44"/>
      <c r="R117" s="44"/>
      <c r="S117" s="44"/>
      <c r="T117" s="44"/>
      <c r="U117" s="44"/>
      <c r="V117" s="44"/>
      <c r="W117" s="44"/>
      <c r="X117" s="44"/>
      <c r="Y117" s="44"/>
      <c r="Z117" s="44"/>
      <c r="AA117" s="44"/>
      <c r="AB117" s="44"/>
      <c r="AC117" s="44"/>
      <c r="AD117" s="44"/>
      <c r="AE117" s="44"/>
      <c r="AF117" s="44"/>
      <c r="AG117" s="44"/>
      <c r="AH117" s="44"/>
      <c r="AI117" s="44"/>
      <c r="AJ117" s="44"/>
      <c r="AK117" s="44"/>
      <c r="AL117" s="44"/>
      <c r="AM117" s="44"/>
      <c r="AN117" s="44"/>
      <c r="AO117" s="44"/>
      <c r="AP117" s="44"/>
      <c r="AQ117" s="44"/>
    </row>
    <row r="118" spans="1:43" ht="15.6" thickBot="1">
      <c r="A118" s="115" t="s">
        <v>13</v>
      </c>
      <c r="B118" s="441" t="s">
        <v>38</v>
      </c>
      <c r="C118" s="442"/>
      <c r="D118" s="100"/>
      <c r="E118" s="429"/>
      <c r="F118" s="430">
        <f>SUM(F110:F116)</f>
        <v>0</v>
      </c>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c r="AE118" s="44"/>
      <c r="AF118" s="44"/>
      <c r="AG118" s="44"/>
      <c r="AH118" s="44"/>
      <c r="AI118" s="44"/>
      <c r="AJ118" s="44"/>
      <c r="AK118" s="44"/>
      <c r="AL118" s="44"/>
      <c r="AM118" s="44"/>
      <c r="AN118" s="44"/>
      <c r="AO118" s="44"/>
      <c r="AP118" s="44"/>
      <c r="AQ118" s="44"/>
    </row>
    <row r="119" spans="1:43" ht="15.6" thickBot="1">
      <c r="A119" s="462"/>
      <c r="B119" s="463"/>
      <c r="C119" s="464"/>
      <c r="D119" s="78"/>
      <c r="E119" s="439"/>
      <c r="F119" s="465"/>
      <c r="G119" s="44"/>
      <c r="H119" s="44"/>
      <c r="I119" s="44"/>
      <c r="J119" s="44"/>
      <c r="K119" s="44"/>
      <c r="L119" s="44"/>
      <c r="M119" s="44"/>
      <c r="N119" s="44"/>
      <c r="O119" s="44"/>
      <c r="P119" s="44"/>
      <c r="Q119" s="44"/>
      <c r="R119" s="44"/>
      <c r="S119" s="44"/>
      <c r="T119" s="44"/>
      <c r="U119" s="44"/>
      <c r="V119" s="44"/>
      <c r="W119" s="44"/>
      <c r="X119" s="44"/>
      <c r="Y119" s="44"/>
      <c r="Z119" s="44"/>
      <c r="AA119" s="44"/>
      <c r="AB119" s="44"/>
      <c r="AC119" s="44"/>
      <c r="AD119" s="44"/>
      <c r="AE119" s="44"/>
      <c r="AF119" s="44"/>
      <c r="AG119" s="44"/>
      <c r="AH119" s="44"/>
      <c r="AI119" s="44"/>
      <c r="AJ119" s="44"/>
      <c r="AK119" s="44"/>
      <c r="AL119" s="44"/>
      <c r="AM119" s="44"/>
      <c r="AN119" s="44"/>
      <c r="AO119" s="44"/>
      <c r="AP119" s="44"/>
      <c r="AQ119" s="44"/>
    </row>
    <row r="120" spans="1:43">
      <c r="A120" s="117" t="s">
        <v>189</v>
      </c>
      <c r="B120" s="434" t="s">
        <v>39</v>
      </c>
      <c r="C120" s="88"/>
      <c r="D120" s="89"/>
      <c r="E120" s="90"/>
      <c r="F120" s="421"/>
      <c r="G120" s="44"/>
      <c r="H120" s="44"/>
      <c r="I120" s="44"/>
      <c r="J120" s="44"/>
      <c r="K120" s="44"/>
      <c r="L120" s="44"/>
      <c r="M120" s="44"/>
      <c r="N120" s="44"/>
      <c r="O120" s="44"/>
      <c r="P120" s="44"/>
      <c r="Q120" s="44"/>
      <c r="R120" s="44"/>
      <c r="S120" s="44"/>
      <c r="T120" s="44"/>
      <c r="U120" s="44"/>
      <c r="V120" s="44"/>
      <c r="W120" s="44"/>
      <c r="X120" s="44"/>
      <c r="Y120" s="44"/>
      <c r="Z120" s="44"/>
      <c r="AA120" s="44"/>
      <c r="AB120" s="44"/>
      <c r="AC120" s="44"/>
      <c r="AD120" s="44"/>
      <c r="AE120" s="44"/>
      <c r="AF120" s="44"/>
      <c r="AG120" s="44"/>
      <c r="AH120" s="44"/>
      <c r="AI120" s="44"/>
      <c r="AJ120" s="44"/>
      <c r="AK120" s="44"/>
      <c r="AL120" s="44"/>
      <c r="AM120" s="44"/>
      <c r="AN120" s="44"/>
      <c r="AO120" s="44"/>
      <c r="AP120" s="44"/>
      <c r="AQ120" s="44"/>
    </row>
    <row r="121" spans="1:43">
      <c r="A121" s="462"/>
      <c r="B121" s="463"/>
      <c r="C121" s="464"/>
      <c r="D121" s="78"/>
      <c r="E121" s="439"/>
      <c r="F121" s="465"/>
      <c r="G121" s="44"/>
      <c r="H121" s="44"/>
      <c r="I121" s="44"/>
      <c r="J121" s="44"/>
      <c r="K121" s="44"/>
      <c r="L121" s="44"/>
      <c r="M121" s="44"/>
      <c r="N121" s="44"/>
      <c r="O121" s="44"/>
      <c r="P121" s="44"/>
      <c r="Q121" s="44"/>
      <c r="R121" s="44"/>
      <c r="S121" s="44"/>
      <c r="T121" s="44"/>
      <c r="U121" s="44"/>
      <c r="V121" s="44"/>
      <c r="W121" s="44"/>
      <c r="X121" s="44"/>
      <c r="Y121" s="44"/>
      <c r="Z121" s="44"/>
      <c r="AA121" s="44"/>
      <c r="AB121" s="44"/>
      <c r="AC121" s="44"/>
      <c r="AD121" s="44"/>
      <c r="AE121" s="44"/>
      <c r="AF121" s="44"/>
      <c r="AG121" s="44"/>
      <c r="AH121" s="44"/>
      <c r="AI121" s="44"/>
      <c r="AJ121" s="44"/>
      <c r="AK121" s="44"/>
      <c r="AL121" s="44"/>
      <c r="AM121" s="44"/>
      <c r="AN121" s="44"/>
      <c r="AO121" s="44"/>
      <c r="AP121" s="44"/>
      <c r="AQ121" s="44"/>
    </row>
    <row r="122" spans="1:43" ht="30">
      <c r="A122" s="108" t="s">
        <v>190</v>
      </c>
      <c r="B122" s="435" t="s">
        <v>259</v>
      </c>
      <c r="C122" s="98" t="s">
        <v>9</v>
      </c>
      <c r="D122" s="78">
        <v>2231.1</v>
      </c>
      <c r="E122" s="109"/>
      <c r="F122" s="110">
        <f t="shared" si="4"/>
        <v>0</v>
      </c>
      <c r="G122" s="44"/>
      <c r="H122" s="44"/>
      <c r="I122" s="44"/>
      <c r="J122" s="44"/>
      <c r="K122" s="44"/>
      <c r="L122" s="44"/>
      <c r="M122" s="44"/>
      <c r="N122" s="44"/>
      <c r="O122" s="44"/>
      <c r="P122" s="44"/>
      <c r="Q122" s="44"/>
      <c r="R122" s="44"/>
      <c r="S122" s="44"/>
      <c r="T122" s="44"/>
      <c r="U122" s="44"/>
      <c r="V122" s="44"/>
      <c r="W122" s="44"/>
      <c r="X122" s="44"/>
      <c r="Y122" s="44"/>
      <c r="Z122" s="44"/>
      <c r="AA122" s="44"/>
      <c r="AB122" s="44"/>
      <c r="AC122" s="44"/>
      <c r="AD122" s="44"/>
      <c r="AE122" s="44"/>
      <c r="AF122" s="44"/>
      <c r="AG122" s="44"/>
      <c r="AH122" s="44"/>
      <c r="AI122" s="44"/>
      <c r="AJ122" s="44"/>
      <c r="AK122" s="44"/>
      <c r="AL122" s="44"/>
      <c r="AM122" s="44"/>
      <c r="AN122" s="44"/>
      <c r="AO122" s="44"/>
      <c r="AP122" s="44"/>
      <c r="AQ122" s="44"/>
    </row>
    <row r="123" spans="1:43">
      <c r="A123" s="108"/>
      <c r="B123" s="435"/>
      <c r="C123" s="98"/>
      <c r="D123" s="78"/>
      <c r="E123" s="109"/>
      <c r="F123" s="110"/>
      <c r="G123" s="44"/>
      <c r="H123" s="44"/>
      <c r="I123" s="44"/>
      <c r="J123" s="44"/>
      <c r="K123" s="44"/>
      <c r="L123" s="44"/>
      <c r="M123" s="44"/>
      <c r="N123" s="44"/>
      <c r="O123" s="44"/>
      <c r="P123" s="44"/>
      <c r="Q123" s="44"/>
      <c r="R123" s="44"/>
      <c r="S123" s="44"/>
      <c r="T123" s="44"/>
      <c r="U123" s="44"/>
      <c r="V123" s="44"/>
      <c r="W123" s="44"/>
      <c r="X123" s="44"/>
      <c r="Y123" s="44"/>
      <c r="Z123" s="44"/>
      <c r="AA123" s="44"/>
      <c r="AB123" s="44"/>
      <c r="AC123" s="44"/>
      <c r="AD123" s="44"/>
      <c r="AE123" s="44"/>
      <c r="AF123" s="44"/>
      <c r="AG123" s="44"/>
      <c r="AH123" s="44"/>
      <c r="AI123" s="44"/>
      <c r="AJ123" s="44"/>
      <c r="AK123" s="44"/>
      <c r="AL123" s="44"/>
      <c r="AM123" s="44"/>
      <c r="AN123" s="44"/>
      <c r="AO123" s="44"/>
      <c r="AP123" s="44"/>
      <c r="AQ123" s="44"/>
    </row>
    <row r="124" spans="1:43" ht="30">
      <c r="A124" s="108" t="s">
        <v>191</v>
      </c>
      <c r="B124" s="435" t="s">
        <v>260</v>
      </c>
      <c r="C124" s="98" t="s">
        <v>9</v>
      </c>
      <c r="D124" s="78">
        <v>2231.1</v>
      </c>
      <c r="E124" s="109"/>
      <c r="F124" s="110">
        <f t="shared" si="4"/>
        <v>0</v>
      </c>
      <c r="G124" s="44"/>
      <c r="H124" s="44"/>
      <c r="I124" s="44"/>
      <c r="J124" s="44"/>
      <c r="K124" s="44"/>
      <c r="L124" s="44"/>
      <c r="M124" s="44"/>
      <c r="N124" s="44"/>
      <c r="O124" s="44"/>
      <c r="P124" s="44"/>
      <c r="Q124" s="44"/>
      <c r="R124" s="44"/>
      <c r="S124" s="44"/>
      <c r="T124" s="44"/>
      <c r="U124" s="44"/>
      <c r="V124" s="44"/>
      <c r="W124" s="44"/>
      <c r="X124" s="44"/>
      <c r="Y124" s="44"/>
      <c r="Z124" s="44"/>
      <c r="AA124" s="44"/>
      <c r="AB124" s="44"/>
      <c r="AC124" s="44"/>
      <c r="AD124" s="44"/>
      <c r="AE124" s="44"/>
      <c r="AF124" s="44"/>
      <c r="AG124" s="44"/>
      <c r="AH124" s="44"/>
      <c r="AI124" s="44"/>
      <c r="AJ124" s="44"/>
      <c r="AK124" s="44"/>
      <c r="AL124" s="44"/>
      <c r="AM124" s="44"/>
      <c r="AN124" s="44"/>
      <c r="AO124" s="44"/>
      <c r="AP124" s="44"/>
      <c r="AQ124" s="44"/>
    </row>
    <row r="125" spans="1:43">
      <c r="A125" s="108"/>
      <c r="B125" s="435"/>
      <c r="C125" s="98"/>
      <c r="D125" s="78"/>
      <c r="E125" s="109"/>
      <c r="F125" s="110"/>
      <c r="G125" s="44"/>
      <c r="H125" s="44"/>
      <c r="I125" s="44"/>
      <c r="J125" s="44"/>
      <c r="K125" s="44"/>
      <c r="L125" s="44"/>
      <c r="M125" s="44"/>
      <c r="N125" s="44"/>
      <c r="O125" s="44"/>
      <c r="P125" s="44"/>
      <c r="Q125" s="44"/>
      <c r="R125" s="44"/>
      <c r="S125" s="44"/>
      <c r="T125" s="44"/>
      <c r="U125" s="44"/>
      <c r="V125" s="44"/>
      <c r="W125" s="44"/>
      <c r="X125" s="44"/>
      <c r="Y125" s="44"/>
      <c r="Z125" s="44"/>
      <c r="AA125" s="44"/>
      <c r="AB125" s="44"/>
      <c r="AC125" s="44"/>
      <c r="AD125" s="44"/>
      <c r="AE125" s="44"/>
      <c r="AF125" s="44"/>
      <c r="AG125" s="44"/>
      <c r="AH125" s="44"/>
      <c r="AI125" s="44"/>
      <c r="AJ125" s="44"/>
      <c r="AK125" s="44"/>
      <c r="AL125" s="44"/>
      <c r="AM125" s="44"/>
      <c r="AN125" s="44"/>
      <c r="AO125" s="44"/>
      <c r="AP125" s="44"/>
      <c r="AQ125" s="44"/>
    </row>
    <row r="126" spans="1:43" ht="30">
      <c r="A126" s="108" t="s">
        <v>192</v>
      </c>
      <c r="B126" s="435" t="s">
        <v>261</v>
      </c>
      <c r="C126" s="98" t="s">
        <v>9</v>
      </c>
      <c r="D126" s="78">
        <v>2231.1</v>
      </c>
      <c r="E126" s="109"/>
      <c r="F126" s="110">
        <f t="shared" si="4"/>
        <v>0</v>
      </c>
      <c r="G126" s="44"/>
      <c r="H126" s="44"/>
      <c r="I126" s="44"/>
      <c r="J126" s="44"/>
      <c r="K126" s="44"/>
      <c r="L126" s="44"/>
      <c r="M126" s="44"/>
      <c r="N126" s="44"/>
      <c r="O126" s="44"/>
      <c r="P126" s="44"/>
      <c r="Q126" s="44"/>
      <c r="R126" s="44"/>
      <c r="S126" s="44"/>
      <c r="T126" s="44"/>
      <c r="U126" s="44"/>
      <c r="V126" s="44"/>
      <c r="W126" s="44"/>
      <c r="X126" s="44"/>
      <c r="Y126" s="44"/>
      <c r="Z126" s="44"/>
      <c r="AA126" s="44"/>
      <c r="AB126" s="44"/>
      <c r="AC126" s="44"/>
      <c r="AD126" s="44"/>
      <c r="AE126" s="44"/>
      <c r="AF126" s="44"/>
      <c r="AG126" s="44"/>
      <c r="AH126" s="44"/>
      <c r="AI126" s="44"/>
      <c r="AJ126" s="44"/>
      <c r="AK126" s="44"/>
      <c r="AL126" s="44"/>
      <c r="AM126" s="44"/>
      <c r="AN126" s="44"/>
      <c r="AO126" s="44"/>
      <c r="AP126" s="44"/>
      <c r="AQ126" s="44"/>
    </row>
    <row r="127" spans="1:43">
      <c r="A127" s="108"/>
      <c r="B127" s="435"/>
      <c r="C127" s="98"/>
      <c r="D127" s="78"/>
      <c r="E127" s="109"/>
      <c r="F127" s="110"/>
      <c r="G127" s="44"/>
      <c r="H127" s="44"/>
      <c r="I127" s="44"/>
      <c r="J127" s="44"/>
      <c r="K127" s="44"/>
      <c r="L127" s="44"/>
      <c r="M127" s="44"/>
      <c r="N127" s="44"/>
      <c r="O127" s="44"/>
      <c r="P127" s="44"/>
      <c r="Q127" s="44"/>
      <c r="R127" s="44"/>
      <c r="S127" s="44"/>
      <c r="T127" s="44"/>
      <c r="U127" s="44"/>
      <c r="V127" s="44"/>
      <c r="W127" s="44"/>
      <c r="X127" s="44"/>
      <c r="Y127" s="44"/>
      <c r="Z127" s="44"/>
      <c r="AA127" s="44"/>
      <c r="AB127" s="44"/>
      <c r="AC127" s="44"/>
      <c r="AD127" s="44"/>
      <c r="AE127" s="44"/>
      <c r="AF127" s="44"/>
      <c r="AG127" s="44"/>
      <c r="AH127" s="44"/>
      <c r="AI127" s="44"/>
      <c r="AJ127" s="44"/>
      <c r="AK127" s="44"/>
      <c r="AL127" s="44"/>
      <c r="AM127" s="44"/>
      <c r="AN127" s="44"/>
      <c r="AO127" s="44"/>
      <c r="AP127" s="44"/>
      <c r="AQ127" s="44"/>
    </row>
    <row r="128" spans="1:43" ht="30">
      <c r="A128" s="108" t="s">
        <v>193</v>
      </c>
      <c r="B128" s="435" t="s">
        <v>262</v>
      </c>
      <c r="C128" s="98" t="s">
        <v>9</v>
      </c>
      <c r="D128" s="78">
        <v>1378.3</v>
      </c>
      <c r="E128" s="109"/>
      <c r="F128" s="110">
        <f t="shared" si="4"/>
        <v>0</v>
      </c>
      <c r="G128" s="44"/>
      <c r="H128" s="44"/>
      <c r="I128" s="44"/>
      <c r="J128" s="44"/>
      <c r="K128" s="44"/>
      <c r="L128" s="44"/>
      <c r="M128" s="44"/>
      <c r="N128" s="44"/>
      <c r="O128" s="44"/>
      <c r="P128" s="44"/>
      <c r="Q128" s="44"/>
      <c r="R128" s="44"/>
      <c r="S128" s="44"/>
      <c r="T128" s="44"/>
      <c r="U128" s="44"/>
      <c r="V128" s="44"/>
      <c r="W128" s="44"/>
      <c r="X128" s="44"/>
      <c r="Y128" s="44"/>
      <c r="Z128" s="44"/>
      <c r="AA128" s="44"/>
      <c r="AB128" s="44"/>
      <c r="AC128" s="44"/>
      <c r="AD128" s="44"/>
      <c r="AE128" s="44"/>
      <c r="AF128" s="44"/>
      <c r="AG128" s="44"/>
      <c r="AH128" s="44"/>
      <c r="AI128" s="44"/>
      <c r="AJ128" s="44"/>
      <c r="AK128" s="44"/>
      <c r="AL128" s="44"/>
      <c r="AM128" s="44"/>
      <c r="AN128" s="44"/>
      <c r="AO128" s="44"/>
      <c r="AP128" s="44"/>
      <c r="AQ128" s="44"/>
    </row>
    <row r="129" spans="1:43">
      <c r="A129" s="108"/>
      <c r="B129" s="435"/>
      <c r="C129" s="98"/>
      <c r="D129" s="78"/>
      <c r="E129" s="109"/>
      <c r="F129" s="110"/>
      <c r="G129" s="44"/>
      <c r="H129" s="44"/>
      <c r="I129" s="44"/>
      <c r="J129" s="44"/>
      <c r="K129" s="44"/>
      <c r="L129" s="44"/>
      <c r="M129" s="44"/>
      <c r="N129" s="44"/>
      <c r="O129" s="44"/>
      <c r="P129" s="44"/>
      <c r="Q129" s="44"/>
      <c r="R129" s="44"/>
      <c r="S129" s="44"/>
      <c r="T129" s="44"/>
      <c r="U129" s="44"/>
      <c r="V129" s="44"/>
      <c r="W129" s="44"/>
      <c r="X129" s="44"/>
      <c r="Y129" s="44"/>
      <c r="Z129" s="44"/>
      <c r="AA129" s="44"/>
      <c r="AB129" s="44"/>
      <c r="AC129" s="44"/>
      <c r="AD129" s="44"/>
      <c r="AE129" s="44"/>
      <c r="AF129" s="44"/>
      <c r="AG129" s="44"/>
      <c r="AH129" s="44"/>
      <c r="AI129" s="44"/>
      <c r="AJ129" s="44"/>
      <c r="AK129" s="44"/>
      <c r="AL129" s="44"/>
      <c r="AM129" s="44"/>
      <c r="AN129" s="44"/>
      <c r="AO129" s="44"/>
      <c r="AP129" s="44"/>
      <c r="AQ129" s="44"/>
    </row>
    <row r="130" spans="1:43" ht="30">
      <c r="A130" s="108" t="s">
        <v>194</v>
      </c>
      <c r="B130" s="435" t="s">
        <v>263</v>
      </c>
      <c r="C130" s="98" t="s">
        <v>9</v>
      </c>
      <c r="D130" s="78">
        <v>1378.3</v>
      </c>
      <c r="E130" s="109"/>
      <c r="F130" s="110">
        <f t="shared" si="4"/>
        <v>0</v>
      </c>
      <c r="G130" s="44"/>
      <c r="H130" s="44"/>
      <c r="I130" s="44"/>
      <c r="J130" s="44"/>
      <c r="K130" s="44"/>
      <c r="L130" s="44"/>
      <c r="M130" s="44"/>
      <c r="N130" s="44"/>
      <c r="O130" s="44"/>
      <c r="P130" s="44"/>
      <c r="Q130" s="44"/>
      <c r="R130" s="44"/>
      <c r="S130" s="44"/>
      <c r="T130" s="44"/>
      <c r="U130" s="44"/>
      <c r="V130" s="44"/>
      <c r="W130" s="44"/>
      <c r="X130" s="44"/>
      <c r="Y130" s="44"/>
      <c r="Z130" s="44"/>
      <c r="AA130" s="44"/>
      <c r="AB130" s="44"/>
      <c r="AC130" s="44"/>
      <c r="AD130" s="44"/>
      <c r="AE130" s="44"/>
      <c r="AF130" s="44"/>
      <c r="AG130" s="44"/>
      <c r="AH130" s="44"/>
      <c r="AI130" s="44"/>
      <c r="AJ130" s="44"/>
      <c r="AK130" s="44"/>
      <c r="AL130" s="44"/>
      <c r="AM130" s="44"/>
      <c r="AN130" s="44"/>
      <c r="AO130" s="44"/>
      <c r="AP130" s="44"/>
      <c r="AQ130" s="44"/>
    </row>
    <row r="131" spans="1:43">
      <c r="A131" s="108"/>
      <c r="B131" s="435"/>
      <c r="C131" s="98"/>
      <c r="D131" s="78"/>
      <c r="E131" s="109"/>
      <c r="F131" s="110"/>
      <c r="G131" s="44"/>
      <c r="H131" s="44"/>
      <c r="I131" s="44"/>
      <c r="J131" s="44"/>
      <c r="K131" s="44"/>
      <c r="L131" s="44"/>
      <c r="M131" s="44"/>
      <c r="N131" s="44"/>
      <c r="O131" s="44"/>
      <c r="P131" s="44"/>
      <c r="Q131" s="44"/>
      <c r="R131" s="44"/>
      <c r="S131" s="44"/>
      <c r="T131" s="44"/>
      <c r="U131" s="44"/>
      <c r="V131" s="44"/>
      <c r="W131" s="44"/>
      <c r="X131" s="44"/>
      <c r="Y131" s="44"/>
      <c r="Z131" s="44"/>
      <c r="AA131" s="44"/>
      <c r="AB131" s="44"/>
      <c r="AC131" s="44"/>
      <c r="AD131" s="44"/>
      <c r="AE131" s="44"/>
      <c r="AF131" s="44"/>
      <c r="AG131" s="44"/>
      <c r="AH131" s="44"/>
      <c r="AI131" s="44"/>
      <c r="AJ131" s="44"/>
      <c r="AK131" s="44"/>
      <c r="AL131" s="44"/>
      <c r="AM131" s="44"/>
      <c r="AN131" s="44"/>
      <c r="AO131" s="44"/>
      <c r="AP131" s="44"/>
      <c r="AQ131" s="44"/>
    </row>
    <row r="132" spans="1:43" ht="45">
      <c r="A132" s="108" t="s">
        <v>195</v>
      </c>
      <c r="B132" s="435" t="s">
        <v>91</v>
      </c>
      <c r="C132" s="98" t="s">
        <v>9</v>
      </c>
      <c r="D132" s="78">
        <v>74.099999999999994</v>
      </c>
      <c r="E132" s="109"/>
      <c r="F132" s="110">
        <f>E132*D132</f>
        <v>0</v>
      </c>
      <c r="G132" s="44"/>
      <c r="H132" s="44"/>
      <c r="I132" s="44"/>
      <c r="J132" s="44"/>
      <c r="K132" s="44"/>
      <c r="L132" s="44"/>
      <c r="M132" s="44"/>
      <c r="N132" s="44"/>
      <c r="O132" s="44"/>
      <c r="P132" s="44"/>
      <c r="Q132" s="44"/>
      <c r="R132" s="44"/>
      <c r="S132" s="44"/>
      <c r="T132" s="44"/>
      <c r="U132" s="44"/>
      <c r="V132" s="44"/>
      <c r="W132" s="44"/>
      <c r="X132" s="44"/>
      <c r="Y132" s="44"/>
      <c r="Z132" s="44"/>
      <c r="AA132" s="44"/>
      <c r="AB132" s="44"/>
      <c r="AC132" s="44"/>
      <c r="AD132" s="44"/>
      <c r="AE132" s="44"/>
      <c r="AF132" s="44"/>
      <c r="AG132" s="44"/>
      <c r="AH132" s="44"/>
      <c r="AI132" s="44"/>
      <c r="AJ132" s="44"/>
      <c r="AK132" s="44"/>
      <c r="AL132" s="44"/>
      <c r="AM132" s="44"/>
      <c r="AN132" s="44"/>
      <c r="AO132" s="44"/>
      <c r="AP132" s="44"/>
      <c r="AQ132" s="44"/>
    </row>
    <row r="133" spans="1:43">
      <c r="A133" s="108"/>
      <c r="B133" s="435"/>
      <c r="C133" s="98"/>
      <c r="D133" s="78"/>
      <c r="E133" s="109"/>
      <c r="F133" s="110"/>
      <c r="G133" s="44"/>
      <c r="H133" s="44"/>
      <c r="I133" s="44"/>
      <c r="J133" s="44"/>
      <c r="K133" s="44"/>
      <c r="L133" s="44"/>
      <c r="M133" s="44"/>
      <c r="N133" s="44"/>
      <c r="O133" s="44"/>
      <c r="P133" s="44"/>
      <c r="Q133" s="44"/>
      <c r="R133" s="44"/>
      <c r="S133" s="44"/>
      <c r="T133" s="44"/>
      <c r="U133" s="44"/>
      <c r="V133" s="44"/>
      <c r="W133" s="44"/>
      <c r="X133" s="44"/>
      <c r="Y133" s="44"/>
      <c r="Z133" s="44"/>
      <c r="AA133" s="44"/>
      <c r="AB133" s="44"/>
      <c r="AC133" s="44"/>
      <c r="AD133" s="44"/>
      <c r="AE133" s="44"/>
      <c r="AF133" s="44"/>
      <c r="AG133" s="44"/>
      <c r="AH133" s="44"/>
      <c r="AI133" s="44"/>
      <c r="AJ133" s="44"/>
      <c r="AK133" s="44"/>
      <c r="AL133" s="44"/>
      <c r="AM133" s="44"/>
      <c r="AN133" s="44"/>
      <c r="AO133" s="44"/>
      <c r="AP133" s="44"/>
      <c r="AQ133" s="44"/>
    </row>
    <row r="134" spans="1:43" ht="30">
      <c r="A134" s="108" t="s">
        <v>197</v>
      </c>
      <c r="B134" s="435" t="s">
        <v>196</v>
      </c>
      <c r="C134" s="98" t="s">
        <v>9</v>
      </c>
      <c r="D134" s="78">
        <v>3609.4</v>
      </c>
      <c r="E134" s="109"/>
      <c r="F134" s="110">
        <f t="shared" si="4"/>
        <v>0</v>
      </c>
      <c r="G134" s="44"/>
      <c r="H134" s="44"/>
      <c r="I134" s="44"/>
      <c r="J134" s="44"/>
      <c r="K134" s="44"/>
      <c r="L134" s="44"/>
      <c r="M134" s="44"/>
      <c r="N134" s="44"/>
      <c r="O134" s="44"/>
      <c r="P134" s="44"/>
      <c r="Q134" s="44"/>
      <c r="R134" s="44"/>
      <c r="S134" s="44"/>
      <c r="T134" s="44"/>
      <c r="U134" s="44"/>
      <c r="V134" s="44"/>
      <c r="W134" s="44"/>
      <c r="X134" s="44"/>
      <c r="Y134" s="44"/>
      <c r="Z134" s="44"/>
      <c r="AA134" s="44"/>
      <c r="AB134" s="44"/>
      <c r="AC134" s="44"/>
      <c r="AD134" s="44"/>
      <c r="AE134" s="44"/>
      <c r="AF134" s="44"/>
      <c r="AG134" s="44"/>
      <c r="AH134" s="44"/>
      <c r="AI134" s="44"/>
      <c r="AJ134" s="44"/>
      <c r="AK134" s="44"/>
      <c r="AL134" s="44"/>
      <c r="AM134" s="44"/>
      <c r="AN134" s="44"/>
      <c r="AO134" s="44"/>
      <c r="AP134" s="44"/>
      <c r="AQ134" s="44"/>
    </row>
    <row r="135" spans="1:43">
      <c r="A135" s="108"/>
      <c r="B135" s="435"/>
      <c r="C135" s="98"/>
      <c r="D135" s="78"/>
      <c r="E135" s="109"/>
      <c r="F135" s="110"/>
      <c r="G135" s="44"/>
      <c r="H135" s="44"/>
      <c r="I135" s="44"/>
      <c r="J135" s="44"/>
      <c r="K135" s="44"/>
      <c r="L135" s="44"/>
      <c r="M135" s="44"/>
      <c r="N135" s="44"/>
      <c r="O135" s="44"/>
      <c r="P135" s="44"/>
      <c r="Q135" s="44"/>
      <c r="R135" s="44"/>
      <c r="S135" s="44"/>
      <c r="T135" s="44"/>
      <c r="U135" s="44"/>
      <c r="V135" s="44"/>
      <c r="W135" s="44"/>
      <c r="X135" s="44"/>
      <c r="Y135" s="44"/>
      <c r="Z135" s="44"/>
      <c r="AA135" s="44"/>
      <c r="AB135" s="44"/>
      <c r="AC135" s="44"/>
      <c r="AD135" s="44"/>
      <c r="AE135" s="44"/>
      <c r="AF135" s="44"/>
      <c r="AG135" s="44"/>
      <c r="AH135" s="44"/>
      <c r="AI135" s="44"/>
      <c r="AJ135" s="44"/>
      <c r="AK135" s="44"/>
      <c r="AL135" s="44"/>
      <c r="AM135" s="44"/>
      <c r="AN135" s="44"/>
      <c r="AO135" s="44"/>
      <c r="AP135" s="44"/>
      <c r="AQ135" s="44"/>
    </row>
    <row r="136" spans="1:43">
      <c r="A136" s="108" t="s">
        <v>199</v>
      </c>
      <c r="B136" s="435" t="s">
        <v>198</v>
      </c>
      <c r="C136" s="98" t="s">
        <v>9</v>
      </c>
      <c r="D136" s="78">
        <v>3609.4</v>
      </c>
      <c r="E136" s="109"/>
      <c r="F136" s="110">
        <f t="shared" si="4"/>
        <v>0</v>
      </c>
      <c r="G136" s="44"/>
      <c r="H136" s="44"/>
      <c r="I136" s="44"/>
      <c r="J136" s="44"/>
      <c r="K136" s="44"/>
      <c r="L136" s="44"/>
      <c r="M136" s="44"/>
      <c r="N136" s="44"/>
      <c r="O136" s="44"/>
      <c r="P136" s="44"/>
      <c r="Q136" s="44"/>
      <c r="R136" s="44"/>
      <c r="S136" s="44"/>
      <c r="T136" s="44"/>
      <c r="U136" s="44"/>
      <c r="V136" s="44"/>
      <c r="W136" s="44"/>
      <c r="X136" s="44"/>
      <c r="Y136" s="44"/>
      <c r="Z136" s="44"/>
      <c r="AA136" s="44"/>
      <c r="AB136" s="44"/>
      <c r="AC136" s="44"/>
      <c r="AD136" s="44"/>
      <c r="AE136" s="44"/>
      <c r="AF136" s="44"/>
      <c r="AG136" s="44"/>
      <c r="AH136" s="44"/>
      <c r="AI136" s="44"/>
      <c r="AJ136" s="44"/>
      <c r="AK136" s="44"/>
      <c r="AL136" s="44"/>
      <c r="AM136" s="44"/>
      <c r="AN136" s="44"/>
      <c r="AO136" s="44"/>
      <c r="AP136" s="44"/>
      <c r="AQ136" s="44"/>
    </row>
    <row r="137" spans="1:43">
      <c r="A137" s="108"/>
      <c r="B137" s="435"/>
      <c r="C137" s="98"/>
      <c r="D137" s="78"/>
      <c r="E137" s="109"/>
      <c r="F137" s="110"/>
      <c r="G137" s="44"/>
      <c r="H137" s="44"/>
      <c r="I137" s="44"/>
      <c r="J137" s="44"/>
      <c r="K137" s="44"/>
      <c r="L137" s="44"/>
      <c r="M137" s="44"/>
      <c r="N137" s="44"/>
      <c r="O137" s="44"/>
      <c r="P137" s="44"/>
      <c r="Q137" s="44"/>
      <c r="R137" s="44"/>
      <c r="S137" s="44"/>
      <c r="T137" s="44"/>
      <c r="U137" s="44"/>
      <c r="V137" s="44"/>
      <c r="W137" s="44"/>
      <c r="X137" s="44"/>
      <c r="Y137" s="44"/>
      <c r="Z137" s="44"/>
      <c r="AA137" s="44"/>
      <c r="AB137" s="44"/>
      <c r="AC137" s="44"/>
      <c r="AD137" s="44"/>
      <c r="AE137" s="44"/>
      <c r="AF137" s="44"/>
      <c r="AG137" s="44"/>
      <c r="AH137" s="44"/>
      <c r="AI137" s="44"/>
      <c r="AJ137" s="44"/>
      <c r="AK137" s="44"/>
      <c r="AL137" s="44"/>
      <c r="AM137" s="44"/>
      <c r="AN137" s="44"/>
      <c r="AO137" s="44"/>
      <c r="AP137" s="44"/>
      <c r="AQ137" s="44"/>
    </row>
    <row r="138" spans="1:43" ht="30">
      <c r="A138" s="108" t="s">
        <v>200</v>
      </c>
      <c r="B138" s="435" t="s">
        <v>264</v>
      </c>
      <c r="C138" s="98" t="s">
        <v>9</v>
      </c>
      <c r="D138" s="78">
        <v>9.6</v>
      </c>
      <c r="E138" s="109"/>
      <c r="F138" s="110">
        <f>E138*D138</f>
        <v>0</v>
      </c>
      <c r="G138" s="44"/>
      <c r="H138" s="44"/>
      <c r="I138" s="44"/>
      <c r="J138" s="44"/>
      <c r="K138" s="44"/>
      <c r="L138" s="44"/>
      <c r="M138" s="44"/>
      <c r="N138" s="44"/>
      <c r="O138" s="44"/>
      <c r="P138" s="44"/>
      <c r="Q138" s="44"/>
      <c r="R138" s="44"/>
      <c r="S138" s="44"/>
      <c r="T138" s="44"/>
      <c r="U138" s="44"/>
      <c r="V138" s="44"/>
      <c r="W138" s="44"/>
      <c r="X138" s="44"/>
      <c r="Y138" s="44"/>
      <c r="Z138" s="44"/>
      <c r="AA138" s="44"/>
      <c r="AB138" s="44"/>
      <c r="AC138" s="44"/>
      <c r="AD138" s="44"/>
      <c r="AE138" s="44"/>
      <c r="AF138" s="44"/>
      <c r="AG138" s="44"/>
      <c r="AH138" s="44"/>
      <c r="AI138" s="44"/>
      <c r="AJ138" s="44"/>
      <c r="AK138" s="44"/>
      <c r="AL138" s="44"/>
      <c r="AM138" s="44"/>
      <c r="AN138" s="44"/>
      <c r="AO138" s="44"/>
      <c r="AP138" s="44"/>
      <c r="AQ138" s="44"/>
    </row>
    <row r="139" spans="1:43">
      <c r="A139" s="108"/>
      <c r="B139" s="435"/>
      <c r="C139" s="98"/>
      <c r="D139" s="78"/>
      <c r="E139" s="109"/>
      <c r="F139" s="110"/>
      <c r="G139" s="44"/>
      <c r="H139" s="44"/>
      <c r="I139" s="44"/>
      <c r="J139" s="44"/>
      <c r="K139" s="44"/>
      <c r="L139" s="44"/>
      <c r="M139" s="44"/>
      <c r="N139" s="44"/>
      <c r="O139" s="44"/>
      <c r="P139" s="44"/>
      <c r="Q139" s="44"/>
      <c r="R139" s="44"/>
      <c r="S139" s="44"/>
      <c r="T139" s="44"/>
      <c r="U139" s="44"/>
      <c r="V139" s="44"/>
      <c r="W139" s="44"/>
      <c r="X139" s="44"/>
      <c r="Y139" s="44"/>
      <c r="Z139" s="44"/>
      <c r="AA139" s="44"/>
      <c r="AB139" s="44"/>
      <c r="AC139" s="44"/>
      <c r="AD139" s="44"/>
      <c r="AE139" s="44"/>
      <c r="AF139" s="44"/>
      <c r="AG139" s="44"/>
      <c r="AH139" s="44"/>
      <c r="AI139" s="44"/>
      <c r="AJ139" s="44"/>
      <c r="AK139" s="44"/>
      <c r="AL139" s="44"/>
      <c r="AM139" s="44"/>
      <c r="AN139" s="44"/>
      <c r="AO139" s="44"/>
      <c r="AP139" s="44"/>
      <c r="AQ139" s="44"/>
    </row>
    <row r="140" spans="1:43" ht="60">
      <c r="A140" s="108" t="s">
        <v>201</v>
      </c>
      <c r="B140" s="435" t="s">
        <v>580</v>
      </c>
      <c r="C140" s="98" t="s">
        <v>9</v>
      </c>
      <c r="D140" s="78">
        <v>140</v>
      </c>
      <c r="E140" s="109"/>
      <c r="F140" s="110">
        <f>E140*D140</f>
        <v>0</v>
      </c>
      <c r="G140" s="44"/>
      <c r="H140" s="44"/>
      <c r="I140" s="44"/>
      <c r="J140" s="44"/>
      <c r="K140" s="44"/>
      <c r="L140" s="44"/>
      <c r="M140" s="44"/>
      <c r="N140" s="44"/>
      <c r="O140" s="44"/>
      <c r="P140" s="44"/>
      <c r="Q140" s="44"/>
      <c r="R140" s="44"/>
      <c r="S140" s="44"/>
      <c r="T140" s="44"/>
      <c r="U140" s="44"/>
      <c r="V140" s="44"/>
      <c r="W140" s="44"/>
      <c r="X140" s="44"/>
      <c r="Y140" s="44"/>
      <c r="Z140" s="44"/>
      <c r="AA140" s="44"/>
      <c r="AB140" s="44"/>
      <c r="AC140" s="44"/>
      <c r="AD140" s="44"/>
      <c r="AE140" s="44"/>
      <c r="AF140" s="44"/>
      <c r="AG140" s="44"/>
      <c r="AH140" s="44"/>
      <c r="AI140" s="44"/>
      <c r="AJ140" s="44"/>
      <c r="AK140" s="44"/>
      <c r="AL140" s="44"/>
      <c r="AM140" s="44"/>
      <c r="AN140" s="44"/>
      <c r="AO140" s="44"/>
      <c r="AP140" s="44"/>
      <c r="AQ140" s="44"/>
    </row>
    <row r="141" spans="1:43">
      <c r="A141" s="108"/>
      <c r="B141" s="435"/>
      <c r="C141" s="98"/>
      <c r="D141" s="78"/>
      <c r="E141" s="109"/>
      <c r="F141" s="110"/>
      <c r="G141" s="44"/>
      <c r="H141" s="44"/>
      <c r="I141" s="44"/>
      <c r="J141" s="44"/>
      <c r="K141" s="44"/>
      <c r="L141" s="44"/>
      <c r="M141" s="44"/>
      <c r="N141" s="44"/>
      <c r="O141" s="44"/>
      <c r="P141" s="44"/>
      <c r="Q141" s="44"/>
      <c r="R141" s="44"/>
      <c r="S141" s="44"/>
      <c r="T141" s="44"/>
      <c r="U141" s="44"/>
      <c r="V141" s="44"/>
      <c r="W141" s="44"/>
      <c r="X141" s="44"/>
      <c r="Y141" s="44"/>
      <c r="Z141" s="44"/>
      <c r="AA141" s="44"/>
      <c r="AB141" s="44"/>
      <c r="AC141" s="44"/>
      <c r="AD141" s="44"/>
      <c r="AE141" s="44"/>
      <c r="AF141" s="44"/>
      <c r="AG141" s="44"/>
      <c r="AH141" s="44"/>
      <c r="AI141" s="44"/>
      <c r="AJ141" s="44"/>
      <c r="AK141" s="44"/>
      <c r="AL141" s="44"/>
      <c r="AM141" s="44"/>
      <c r="AN141" s="44"/>
      <c r="AO141" s="44"/>
      <c r="AP141" s="44"/>
      <c r="AQ141" s="44"/>
    </row>
    <row r="142" spans="1:43" ht="30">
      <c r="A142" s="108" t="s">
        <v>579</v>
      </c>
      <c r="B142" s="435" t="s">
        <v>27</v>
      </c>
      <c r="C142" s="98">
        <v>0.05</v>
      </c>
      <c r="D142" s="78"/>
      <c r="E142" s="109"/>
      <c r="F142" s="110">
        <f>SUM(F122:F140)*C142</f>
        <v>0</v>
      </c>
      <c r="G142" s="44"/>
      <c r="H142" s="44"/>
      <c r="I142" s="44"/>
      <c r="J142" s="44"/>
      <c r="K142" s="44"/>
      <c r="L142" s="44"/>
      <c r="M142" s="44"/>
      <c r="N142" s="44"/>
      <c r="O142" s="44"/>
      <c r="P142" s="44"/>
      <c r="Q142" s="44"/>
      <c r="R142" s="44"/>
      <c r="S142" s="44"/>
      <c r="T142" s="44"/>
      <c r="U142" s="44"/>
      <c r="V142" s="44"/>
      <c r="W142" s="44"/>
      <c r="X142" s="44"/>
      <c r="Y142" s="44"/>
      <c r="Z142" s="44"/>
      <c r="AA142" s="44"/>
      <c r="AB142" s="44"/>
      <c r="AC142" s="44"/>
      <c r="AD142" s="44"/>
      <c r="AE142" s="44"/>
      <c r="AF142" s="44"/>
      <c r="AG142" s="44"/>
      <c r="AH142" s="44"/>
      <c r="AI142" s="44"/>
      <c r="AJ142" s="44"/>
      <c r="AK142" s="44"/>
      <c r="AL142" s="44"/>
      <c r="AM142" s="44"/>
      <c r="AN142" s="44"/>
      <c r="AO142" s="44"/>
      <c r="AP142" s="44"/>
      <c r="AQ142" s="44"/>
    </row>
    <row r="143" spans="1:43">
      <c r="A143" s="108"/>
      <c r="B143" s="435"/>
      <c r="C143" s="98"/>
      <c r="D143" s="78"/>
      <c r="E143" s="109"/>
      <c r="F143" s="110"/>
      <c r="G143" s="44"/>
      <c r="H143" s="44"/>
      <c r="I143" s="44"/>
      <c r="J143" s="44"/>
      <c r="K143" s="44"/>
      <c r="L143" s="44"/>
      <c r="M143" s="44"/>
      <c r="N143" s="44"/>
      <c r="O143" s="44"/>
      <c r="P143" s="44"/>
      <c r="Q143" s="44"/>
      <c r="R143" s="44"/>
      <c r="S143" s="44"/>
      <c r="T143" s="44"/>
      <c r="U143" s="44"/>
      <c r="V143" s="44"/>
      <c r="W143" s="44"/>
      <c r="X143" s="44"/>
      <c r="Y143" s="44"/>
      <c r="Z143" s="44"/>
      <c r="AA143" s="44"/>
      <c r="AB143" s="44"/>
      <c r="AC143" s="44"/>
      <c r="AD143" s="44"/>
      <c r="AE143" s="44"/>
      <c r="AF143" s="44"/>
      <c r="AG143" s="44"/>
      <c r="AH143" s="44"/>
      <c r="AI143" s="44"/>
      <c r="AJ143" s="44"/>
      <c r="AK143" s="44"/>
      <c r="AL143" s="44"/>
      <c r="AM143" s="44"/>
      <c r="AN143" s="44"/>
      <c r="AO143" s="44"/>
      <c r="AP143" s="44"/>
      <c r="AQ143" s="44"/>
    </row>
    <row r="144" spans="1:43" ht="15.6" thickBot="1">
      <c r="A144" s="115" t="s">
        <v>189</v>
      </c>
      <c r="B144" s="441" t="s">
        <v>39</v>
      </c>
      <c r="C144" s="442"/>
      <c r="D144" s="100"/>
      <c r="E144" s="429"/>
      <c r="F144" s="430">
        <f>SUM(F122:F142)</f>
        <v>0</v>
      </c>
      <c r="G144" s="44"/>
      <c r="H144" s="44"/>
      <c r="I144" s="44"/>
      <c r="J144" s="44"/>
      <c r="K144" s="44"/>
      <c r="L144" s="44"/>
      <c r="M144" s="44"/>
      <c r="N144" s="44"/>
      <c r="O144" s="44"/>
      <c r="P144" s="44"/>
      <c r="Q144" s="44"/>
      <c r="R144" s="44"/>
      <c r="S144" s="44"/>
      <c r="T144" s="44"/>
      <c r="U144" s="44"/>
      <c r="V144" s="44"/>
      <c r="W144" s="44"/>
      <c r="X144" s="44"/>
      <c r="Y144" s="44"/>
      <c r="Z144" s="44"/>
      <c r="AA144" s="44"/>
      <c r="AB144" s="44"/>
      <c r="AC144" s="44"/>
      <c r="AD144" s="44"/>
      <c r="AE144" s="44"/>
      <c r="AF144" s="44"/>
      <c r="AG144" s="44"/>
      <c r="AH144" s="44"/>
      <c r="AI144" s="44"/>
      <c r="AJ144" s="44"/>
      <c r="AK144" s="44"/>
      <c r="AL144" s="44"/>
      <c r="AM144" s="44"/>
      <c r="AN144" s="44"/>
      <c r="AO144" s="44"/>
      <c r="AP144" s="44"/>
      <c r="AQ144" s="44"/>
    </row>
    <row r="145" spans="1:43" ht="15.6" thickBot="1">
      <c r="A145" s="462"/>
      <c r="B145" s="463"/>
      <c r="C145" s="464"/>
      <c r="D145" s="78"/>
      <c r="E145" s="439"/>
      <c r="F145" s="465"/>
      <c r="G145" s="44"/>
      <c r="H145" s="44"/>
      <c r="I145" s="44"/>
      <c r="J145" s="44"/>
      <c r="K145" s="44"/>
      <c r="L145" s="44"/>
      <c r="M145" s="44"/>
      <c r="N145" s="44"/>
      <c r="O145" s="44"/>
      <c r="P145" s="44"/>
      <c r="Q145" s="44"/>
      <c r="R145" s="44"/>
      <c r="S145" s="44"/>
      <c r="T145" s="44"/>
      <c r="U145" s="44"/>
      <c r="V145" s="44"/>
      <c r="W145" s="44"/>
      <c r="X145" s="44"/>
      <c r="Y145" s="44"/>
      <c r="Z145" s="44"/>
      <c r="AA145" s="44"/>
      <c r="AB145" s="44"/>
      <c r="AC145" s="44"/>
      <c r="AD145" s="44"/>
      <c r="AE145" s="44"/>
      <c r="AF145" s="44"/>
      <c r="AG145" s="44"/>
      <c r="AH145" s="44"/>
      <c r="AI145" s="44"/>
      <c r="AJ145" s="44"/>
      <c r="AK145" s="44"/>
      <c r="AL145" s="44"/>
      <c r="AM145" s="44"/>
      <c r="AN145" s="44"/>
      <c r="AO145" s="44"/>
      <c r="AP145" s="44"/>
      <c r="AQ145" s="44"/>
    </row>
    <row r="146" spans="1:43">
      <c r="A146" s="117" t="s">
        <v>202</v>
      </c>
      <c r="B146" s="434" t="s">
        <v>40</v>
      </c>
      <c r="C146" s="88"/>
      <c r="D146" s="89"/>
      <c r="E146" s="90"/>
      <c r="F146" s="421"/>
      <c r="G146" s="44"/>
      <c r="H146" s="44"/>
      <c r="I146" s="44"/>
      <c r="J146" s="44"/>
      <c r="K146" s="44"/>
      <c r="L146" s="44"/>
      <c r="M146" s="44"/>
      <c r="N146" s="44"/>
      <c r="O146" s="44"/>
      <c r="P146" s="44"/>
      <c r="Q146" s="44"/>
      <c r="R146" s="44"/>
      <c r="S146" s="44"/>
      <c r="T146" s="44"/>
      <c r="U146" s="44"/>
      <c r="V146" s="44"/>
      <c r="W146" s="44"/>
      <c r="X146" s="44"/>
      <c r="Y146" s="44"/>
      <c r="Z146" s="44"/>
      <c r="AA146" s="44"/>
      <c r="AB146" s="44"/>
      <c r="AC146" s="44"/>
      <c r="AD146" s="44"/>
      <c r="AE146" s="44"/>
      <c r="AF146" s="44"/>
      <c r="AG146" s="44"/>
      <c r="AH146" s="44"/>
      <c r="AI146" s="44"/>
      <c r="AJ146" s="44"/>
      <c r="AK146" s="44"/>
      <c r="AL146" s="44"/>
      <c r="AM146" s="44"/>
      <c r="AN146" s="44"/>
      <c r="AO146" s="44"/>
      <c r="AP146" s="44"/>
      <c r="AQ146" s="44"/>
    </row>
    <row r="147" spans="1:43">
      <c r="A147" s="108"/>
      <c r="B147" s="435"/>
      <c r="C147" s="98"/>
      <c r="D147" s="78"/>
      <c r="E147" s="109"/>
      <c r="F147" s="110"/>
      <c r="G147" s="44"/>
      <c r="H147" s="44"/>
      <c r="I147" s="44"/>
      <c r="J147" s="44"/>
      <c r="K147" s="44"/>
      <c r="L147" s="44"/>
      <c r="M147" s="44"/>
      <c r="N147" s="44"/>
      <c r="O147" s="44"/>
      <c r="P147" s="44"/>
      <c r="Q147" s="44"/>
      <c r="R147" s="44"/>
      <c r="S147" s="44"/>
      <c r="T147" s="44"/>
      <c r="U147" s="44"/>
      <c r="V147" s="44"/>
      <c r="W147" s="44"/>
      <c r="X147" s="44"/>
      <c r="Y147" s="44"/>
      <c r="Z147" s="44"/>
      <c r="AA147" s="44"/>
      <c r="AB147" s="44"/>
      <c r="AC147" s="44"/>
      <c r="AD147" s="44"/>
      <c r="AE147" s="44"/>
      <c r="AF147" s="44"/>
      <c r="AG147" s="44"/>
      <c r="AH147" s="44"/>
      <c r="AI147" s="44"/>
      <c r="AJ147" s="44"/>
      <c r="AK147" s="44"/>
      <c r="AL147" s="44"/>
      <c r="AM147" s="44"/>
      <c r="AN147" s="44"/>
      <c r="AO147" s="44"/>
      <c r="AP147" s="44"/>
      <c r="AQ147" s="44"/>
    </row>
    <row r="148" spans="1:43" ht="30">
      <c r="A148" s="108" t="s">
        <v>203</v>
      </c>
      <c r="B148" s="435" t="s">
        <v>92</v>
      </c>
      <c r="C148" s="98" t="s">
        <v>11</v>
      </c>
      <c r="D148" s="78">
        <v>441.3</v>
      </c>
      <c r="E148" s="109"/>
      <c r="F148" s="110">
        <f t="shared" si="4"/>
        <v>0</v>
      </c>
      <c r="G148" s="44"/>
      <c r="H148" s="44"/>
      <c r="I148" s="44"/>
      <c r="J148" s="44"/>
      <c r="K148" s="44"/>
      <c r="L148" s="44"/>
      <c r="M148" s="44"/>
      <c r="N148" s="44"/>
      <c r="O148" s="44"/>
      <c r="P148" s="44"/>
      <c r="Q148" s="44"/>
      <c r="R148" s="44"/>
      <c r="S148" s="44"/>
      <c r="T148" s="44"/>
      <c r="U148" s="44"/>
      <c r="V148" s="44"/>
      <c r="W148" s="44"/>
      <c r="X148" s="44"/>
      <c r="Y148" s="44"/>
      <c r="Z148" s="44"/>
      <c r="AA148" s="44"/>
      <c r="AB148" s="44"/>
      <c r="AC148" s="44"/>
      <c r="AD148" s="44"/>
      <c r="AE148" s="44"/>
      <c r="AF148" s="44"/>
      <c r="AG148" s="44"/>
      <c r="AH148" s="44"/>
      <c r="AI148" s="44"/>
      <c r="AJ148" s="44"/>
      <c r="AK148" s="44"/>
      <c r="AL148" s="44"/>
      <c r="AM148" s="44"/>
      <c r="AN148" s="44"/>
      <c r="AO148" s="44"/>
      <c r="AP148" s="44"/>
      <c r="AQ148" s="44"/>
    </row>
    <row r="149" spans="1:43">
      <c r="A149" s="108"/>
      <c r="B149" s="435"/>
      <c r="C149" s="98"/>
      <c r="D149" s="78"/>
      <c r="E149" s="109"/>
      <c r="F149" s="110"/>
      <c r="G149" s="44"/>
      <c r="H149" s="44"/>
      <c r="I149" s="44"/>
      <c r="J149" s="44"/>
      <c r="K149" s="44"/>
      <c r="L149" s="44"/>
      <c r="M149" s="44"/>
      <c r="N149" s="44"/>
      <c r="O149" s="44"/>
      <c r="P149" s="44"/>
      <c r="Q149" s="44"/>
      <c r="R149" s="44"/>
      <c r="S149" s="44"/>
      <c r="T149" s="44"/>
      <c r="U149" s="44"/>
      <c r="V149" s="44"/>
      <c r="W149" s="44"/>
      <c r="X149" s="44"/>
      <c r="Y149" s="44"/>
      <c r="Z149" s="44"/>
      <c r="AA149" s="44"/>
      <c r="AB149" s="44"/>
      <c r="AC149" s="44"/>
      <c r="AD149" s="44"/>
      <c r="AE149" s="44"/>
      <c r="AF149" s="44"/>
      <c r="AG149" s="44"/>
      <c r="AH149" s="44"/>
      <c r="AI149" s="44"/>
      <c r="AJ149" s="44"/>
      <c r="AK149" s="44"/>
      <c r="AL149" s="44"/>
      <c r="AM149" s="44"/>
      <c r="AN149" s="44"/>
      <c r="AO149" s="44"/>
      <c r="AP149" s="44"/>
      <c r="AQ149" s="44"/>
    </row>
    <row r="150" spans="1:43" ht="30">
      <c r="A150" s="108" t="s">
        <v>204</v>
      </c>
      <c r="B150" s="435" t="s">
        <v>93</v>
      </c>
      <c r="C150" s="98" t="s">
        <v>11</v>
      </c>
      <c r="D150" s="78">
        <v>30.9</v>
      </c>
      <c r="E150" s="109"/>
      <c r="F150" s="110">
        <f t="shared" si="4"/>
        <v>0</v>
      </c>
      <c r="G150" s="44"/>
      <c r="H150" s="44"/>
      <c r="I150" s="44"/>
      <c r="J150" s="44"/>
      <c r="K150" s="44"/>
      <c r="L150" s="44"/>
      <c r="M150" s="44"/>
      <c r="N150" s="44"/>
      <c r="O150" s="44"/>
      <c r="P150" s="44"/>
      <c r="Q150" s="44"/>
      <c r="R150" s="44"/>
      <c r="S150" s="44"/>
      <c r="T150" s="44"/>
      <c r="U150" s="44"/>
      <c r="V150" s="44"/>
      <c r="W150" s="44"/>
      <c r="X150" s="44"/>
      <c r="Y150" s="44"/>
      <c r="Z150" s="44"/>
      <c r="AA150" s="44"/>
      <c r="AB150" s="44"/>
      <c r="AC150" s="44"/>
      <c r="AD150" s="44"/>
      <c r="AE150" s="44"/>
      <c r="AF150" s="44"/>
      <c r="AG150" s="44"/>
      <c r="AH150" s="44"/>
      <c r="AI150" s="44"/>
      <c r="AJ150" s="44"/>
      <c r="AK150" s="44"/>
      <c r="AL150" s="44"/>
      <c r="AM150" s="44"/>
      <c r="AN150" s="44"/>
      <c r="AO150" s="44"/>
      <c r="AP150" s="44"/>
      <c r="AQ150" s="44"/>
    </row>
    <row r="151" spans="1:43">
      <c r="A151" s="108"/>
      <c r="B151" s="435"/>
      <c r="C151" s="98"/>
      <c r="D151" s="78"/>
      <c r="E151" s="109"/>
      <c r="F151" s="110"/>
      <c r="G151" s="44"/>
      <c r="H151" s="44"/>
      <c r="I151" s="44"/>
      <c r="J151" s="44"/>
      <c r="K151" s="44"/>
      <c r="L151" s="44"/>
      <c r="M151" s="44"/>
      <c r="N151" s="44"/>
      <c r="O151" s="44"/>
      <c r="P151" s="44"/>
      <c r="Q151" s="44"/>
      <c r="R151" s="44"/>
      <c r="S151" s="44"/>
      <c r="T151" s="44"/>
      <c r="U151" s="44"/>
      <c r="V151" s="44"/>
      <c r="W151" s="44"/>
      <c r="X151" s="44"/>
      <c r="Y151" s="44"/>
      <c r="Z151" s="44"/>
      <c r="AA151" s="44"/>
      <c r="AB151" s="44"/>
      <c r="AC151" s="44"/>
      <c r="AD151" s="44"/>
      <c r="AE151" s="44"/>
      <c r="AF151" s="44"/>
      <c r="AG151" s="44"/>
      <c r="AH151" s="44"/>
      <c r="AI151" s="44"/>
      <c r="AJ151" s="44"/>
      <c r="AK151" s="44"/>
      <c r="AL151" s="44"/>
      <c r="AM151" s="44"/>
      <c r="AN151" s="44"/>
      <c r="AO151" s="44"/>
      <c r="AP151" s="44"/>
      <c r="AQ151" s="44"/>
    </row>
    <row r="152" spans="1:43" ht="30">
      <c r="A152" s="108" t="s">
        <v>205</v>
      </c>
      <c r="B152" s="435" t="s">
        <v>208</v>
      </c>
      <c r="C152" s="98" t="s">
        <v>11</v>
      </c>
      <c r="D152" s="78">
        <v>15</v>
      </c>
      <c r="E152" s="109"/>
      <c r="F152" s="110">
        <f t="shared" si="4"/>
        <v>0</v>
      </c>
      <c r="G152" s="44"/>
      <c r="H152" s="44"/>
      <c r="I152" s="44"/>
      <c r="J152" s="44"/>
      <c r="K152" s="44"/>
      <c r="L152" s="44"/>
      <c r="M152" s="44"/>
      <c r="N152" s="44"/>
      <c r="O152" s="44"/>
      <c r="P152" s="44"/>
      <c r="Q152" s="44"/>
      <c r="R152" s="44"/>
      <c r="S152" s="44"/>
      <c r="T152" s="44"/>
      <c r="U152" s="44"/>
      <c r="V152" s="44"/>
      <c r="W152" s="44"/>
      <c r="X152" s="44"/>
      <c r="Y152" s="44"/>
      <c r="Z152" s="44"/>
      <c r="AA152" s="44"/>
      <c r="AB152" s="44"/>
      <c r="AC152" s="44"/>
      <c r="AD152" s="44"/>
      <c r="AE152" s="44"/>
      <c r="AF152" s="44"/>
      <c r="AG152" s="44"/>
      <c r="AH152" s="44"/>
      <c r="AI152" s="44"/>
      <c r="AJ152" s="44"/>
      <c r="AK152" s="44"/>
      <c r="AL152" s="44"/>
      <c r="AM152" s="44"/>
      <c r="AN152" s="44"/>
      <c r="AO152" s="44"/>
      <c r="AP152" s="44"/>
      <c r="AQ152" s="44"/>
    </row>
    <row r="153" spans="1:43">
      <c r="A153" s="108"/>
      <c r="B153" s="435"/>
      <c r="C153" s="98"/>
      <c r="D153" s="78"/>
      <c r="E153" s="109"/>
      <c r="F153" s="110"/>
      <c r="G153" s="44"/>
      <c r="H153" s="44"/>
      <c r="I153" s="44"/>
      <c r="J153" s="44"/>
      <c r="K153" s="44"/>
      <c r="L153" s="44"/>
      <c r="M153" s="44"/>
      <c r="N153" s="44"/>
      <c r="O153" s="44"/>
      <c r="P153" s="44"/>
      <c r="Q153" s="44"/>
      <c r="R153" s="44"/>
      <c r="S153" s="44"/>
      <c r="T153" s="44"/>
      <c r="U153" s="44"/>
      <c r="V153" s="44"/>
      <c r="W153" s="44"/>
      <c r="X153" s="44"/>
      <c r="Y153" s="44"/>
      <c r="Z153" s="44"/>
      <c r="AA153" s="44"/>
      <c r="AB153" s="44"/>
      <c r="AC153" s="44"/>
      <c r="AD153" s="44"/>
      <c r="AE153" s="44"/>
      <c r="AF153" s="44"/>
      <c r="AG153" s="44"/>
      <c r="AH153" s="44"/>
      <c r="AI153" s="44"/>
      <c r="AJ153" s="44"/>
      <c r="AK153" s="44"/>
      <c r="AL153" s="44"/>
      <c r="AM153" s="44"/>
      <c r="AN153" s="44"/>
      <c r="AO153" s="44"/>
      <c r="AP153" s="44"/>
      <c r="AQ153" s="44"/>
    </row>
    <row r="154" spans="1:43" ht="30">
      <c r="A154" s="108" t="s">
        <v>206</v>
      </c>
      <c r="B154" s="435" t="s">
        <v>267</v>
      </c>
      <c r="C154" s="98" t="s">
        <v>11</v>
      </c>
      <c r="D154" s="78">
        <v>963.7</v>
      </c>
      <c r="E154" s="109"/>
      <c r="F154" s="110">
        <f t="shared" si="4"/>
        <v>0</v>
      </c>
      <c r="G154" s="44"/>
      <c r="H154" s="44"/>
      <c r="I154" s="44"/>
      <c r="J154" s="44"/>
      <c r="K154" s="44"/>
      <c r="L154" s="44"/>
      <c r="M154" s="44"/>
      <c r="N154" s="44"/>
      <c r="O154" s="44"/>
      <c r="P154" s="44"/>
      <c r="Q154" s="44"/>
      <c r="R154" s="44"/>
      <c r="S154" s="44"/>
      <c r="T154" s="44"/>
      <c r="U154" s="44"/>
      <c r="V154" s="44"/>
      <c r="W154" s="44"/>
      <c r="X154" s="44"/>
      <c r="Y154" s="44"/>
      <c r="Z154" s="44"/>
      <c r="AA154" s="44"/>
      <c r="AB154" s="44"/>
      <c r="AC154" s="44"/>
      <c r="AD154" s="44"/>
      <c r="AE154" s="44"/>
      <c r="AF154" s="44"/>
      <c r="AG154" s="44"/>
      <c r="AH154" s="44"/>
      <c r="AI154" s="44"/>
      <c r="AJ154" s="44"/>
      <c r="AK154" s="44"/>
      <c r="AL154" s="44"/>
      <c r="AM154" s="44"/>
      <c r="AN154" s="44"/>
      <c r="AO154" s="44"/>
      <c r="AP154" s="44"/>
      <c r="AQ154" s="44"/>
    </row>
    <row r="155" spans="1:43">
      <c r="A155" s="108"/>
      <c r="B155" s="435"/>
      <c r="C155" s="98"/>
      <c r="D155" s="78"/>
      <c r="E155" s="109"/>
      <c r="F155" s="110"/>
      <c r="G155" s="44"/>
      <c r="H155" s="44"/>
      <c r="I155" s="44"/>
      <c r="J155" s="44"/>
      <c r="K155" s="44"/>
      <c r="L155" s="44"/>
      <c r="M155" s="44"/>
      <c r="N155" s="44"/>
      <c r="O155" s="44"/>
      <c r="P155" s="44"/>
      <c r="Q155" s="44"/>
      <c r="R155" s="44"/>
      <c r="S155" s="44"/>
      <c r="T155" s="44"/>
      <c r="U155" s="44"/>
      <c r="V155" s="44"/>
      <c r="W155" s="44"/>
      <c r="X155" s="44"/>
      <c r="Y155" s="44"/>
      <c r="Z155" s="44"/>
      <c r="AA155" s="44"/>
      <c r="AB155" s="44"/>
      <c r="AC155" s="44"/>
      <c r="AD155" s="44"/>
      <c r="AE155" s="44"/>
      <c r="AF155" s="44"/>
      <c r="AG155" s="44"/>
      <c r="AH155" s="44"/>
      <c r="AI155" s="44"/>
      <c r="AJ155" s="44"/>
      <c r="AK155" s="44"/>
      <c r="AL155" s="44"/>
      <c r="AM155" s="44"/>
      <c r="AN155" s="44"/>
      <c r="AO155" s="44"/>
      <c r="AP155" s="44"/>
      <c r="AQ155" s="44"/>
    </row>
    <row r="156" spans="1:43" ht="30">
      <c r="A156" s="108" t="s">
        <v>207</v>
      </c>
      <c r="B156" s="435" t="s">
        <v>210</v>
      </c>
      <c r="C156" s="98" t="s">
        <v>11</v>
      </c>
      <c r="D156" s="78">
        <v>1366.1</v>
      </c>
      <c r="E156" s="109"/>
      <c r="F156" s="110">
        <f t="shared" si="4"/>
        <v>0</v>
      </c>
      <c r="G156" s="44"/>
      <c r="H156" s="44"/>
      <c r="I156" s="44"/>
      <c r="J156" s="44"/>
      <c r="K156" s="44"/>
      <c r="L156" s="44"/>
      <c r="M156" s="44"/>
      <c r="N156" s="44"/>
      <c r="O156" s="44"/>
      <c r="P156" s="44"/>
      <c r="Q156" s="44"/>
      <c r="R156" s="44"/>
      <c r="S156" s="44"/>
      <c r="T156" s="44"/>
      <c r="U156" s="44"/>
      <c r="V156" s="44"/>
      <c r="W156" s="44"/>
      <c r="X156" s="44"/>
      <c r="Y156" s="44"/>
      <c r="Z156" s="44"/>
      <c r="AA156" s="44"/>
      <c r="AB156" s="44"/>
      <c r="AC156" s="44"/>
      <c r="AD156" s="44"/>
      <c r="AE156" s="44"/>
      <c r="AF156" s="44"/>
      <c r="AG156" s="44"/>
      <c r="AH156" s="44"/>
      <c r="AI156" s="44"/>
      <c r="AJ156" s="44"/>
      <c r="AK156" s="44"/>
      <c r="AL156" s="44"/>
      <c r="AM156" s="44"/>
      <c r="AN156" s="44"/>
      <c r="AO156" s="44"/>
      <c r="AP156" s="44"/>
      <c r="AQ156" s="44"/>
    </row>
    <row r="157" spans="1:43">
      <c r="A157" s="108"/>
      <c r="B157" s="435"/>
      <c r="C157" s="98"/>
      <c r="D157" s="78"/>
      <c r="E157" s="109"/>
      <c r="F157" s="110"/>
      <c r="G157" s="44"/>
      <c r="H157" s="44"/>
      <c r="I157" s="44"/>
      <c r="J157" s="44"/>
      <c r="K157" s="44"/>
      <c r="L157" s="44"/>
      <c r="M157" s="44"/>
      <c r="N157" s="44"/>
      <c r="O157" s="44"/>
      <c r="P157" s="44"/>
      <c r="Q157" s="44"/>
      <c r="R157" s="44"/>
      <c r="S157" s="44"/>
      <c r="T157" s="44"/>
      <c r="U157" s="44"/>
      <c r="V157" s="44"/>
      <c r="W157" s="44"/>
      <c r="X157" s="44"/>
      <c r="Y157" s="44"/>
      <c r="Z157" s="44"/>
      <c r="AA157" s="44"/>
      <c r="AB157" s="44"/>
      <c r="AC157" s="44"/>
      <c r="AD157" s="44"/>
      <c r="AE157" s="44"/>
      <c r="AF157" s="44"/>
      <c r="AG157" s="44"/>
      <c r="AH157" s="44"/>
      <c r="AI157" s="44"/>
      <c r="AJ157" s="44"/>
      <c r="AK157" s="44"/>
      <c r="AL157" s="44"/>
      <c r="AM157" s="44"/>
      <c r="AN157" s="44"/>
      <c r="AO157" s="44"/>
      <c r="AP157" s="44"/>
      <c r="AQ157" s="44"/>
    </row>
    <row r="158" spans="1:43" ht="30">
      <c r="A158" s="108" t="s">
        <v>209</v>
      </c>
      <c r="B158" s="435" t="s">
        <v>27</v>
      </c>
      <c r="C158" s="98">
        <v>0.05</v>
      </c>
      <c r="D158" s="78"/>
      <c r="E158" s="109"/>
      <c r="F158" s="110">
        <f>SUM(F148:F156)*C158</f>
        <v>0</v>
      </c>
      <c r="G158" s="44"/>
      <c r="H158" s="44"/>
      <c r="I158" s="44"/>
      <c r="J158" s="44"/>
      <c r="K158" s="44"/>
      <c r="L158" s="44"/>
      <c r="M158" s="44"/>
      <c r="N158" s="44"/>
      <c r="O158" s="44"/>
      <c r="P158" s="44"/>
      <c r="Q158" s="44"/>
      <c r="R158" s="44"/>
      <c r="S158" s="44"/>
      <c r="T158" s="44"/>
      <c r="U158" s="44"/>
      <c r="V158" s="44"/>
      <c r="W158" s="44"/>
      <c r="X158" s="44"/>
      <c r="Y158" s="44"/>
      <c r="Z158" s="44"/>
      <c r="AA158" s="44"/>
      <c r="AB158" s="44"/>
      <c r="AC158" s="44"/>
      <c r="AD158" s="44"/>
      <c r="AE158" s="44"/>
      <c r="AF158" s="44"/>
      <c r="AG158" s="44"/>
      <c r="AH158" s="44"/>
      <c r="AI158" s="44"/>
      <c r="AJ158" s="44"/>
      <c r="AK158" s="44"/>
      <c r="AL158" s="44"/>
      <c r="AM158" s="44"/>
      <c r="AN158" s="44"/>
      <c r="AO158" s="44"/>
      <c r="AP158" s="44"/>
      <c r="AQ158" s="44"/>
    </row>
    <row r="159" spans="1:43">
      <c r="A159" s="108"/>
      <c r="B159" s="435"/>
      <c r="C159" s="98"/>
      <c r="D159" s="78"/>
      <c r="E159" s="109"/>
      <c r="F159" s="110"/>
    </row>
    <row r="160" spans="1:43" ht="15.6" thickBot="1">
      <c r="A160" s="115" t="s">
        <v>202</v>
      </c>
      <c r="B160" s="441" t="s">
        <v>40</v>
      </c>
      <c r="C160" s="442"/>
      <c r="D160" s="100"/>
      <c r="E160" s="429"/>
      <c r="F160" s="430">
        <f>SUM(F148:F158)</f>
        <v>0</v>
      </c>
    </row>
    <row r="161" spans="1:6" ht="15.6" thickBot="1">
      <c r="A161" s="120"/>
      <c r="B161" s="456"/>
      <c r="F161" s="461"/>
    </row>
    <row r="162" spans="1:6" ht="19.8" thickBot="1">
      <c r="A162" s="121" t="s">
        <v>188</v>
      </c>
      <c r="B162" s="454" t="s">
        <v>37</v>
      </c>
      <c r="C162" s="410"/>
      <c r="D162" s="411"/>
      <c r="E162" s="412"/>
      <c r="F162" s="448">
        <f>F160+F144+F118</f>
        <v>0</v>
      </c>
    </row>
    <row r="163" spans="1:6" ht="15.6" thickBot="1">
      <c r="B163" s="456"/>
    </row>
    <row r="164" spans="1:6" ht="19.8" thickBot="1">
      <c r="A164" s="121" t="s">
        <v>211</v>
      </c>
      <c r="B164" s="454" t="s">
        <v>41</v>
      </c>
      <c r="C164" s="410"/>
      <c r="D164" s="411"/>
      <c r="E164" s="412"/>
      <c r="F164" s="413"/>
    </row>
    <row r="165" spans="1:6" ht="15.6" thickBot="1">
      <c r="A165" s="108"/>
      <c r="B165" s="435"/>
      <c r="C165" s="98"/>
      <c r="D165" s="78"/>
      <c r="E165" s="109"/>
      <c r="F165" s="110"/>
    </row>
    <row r="166" spans="1:6">
      <c r="A166" s="117" t="s">
        <v>212</v>
      </c>
      <c r="B166" s="434" t="s">
        <v>213</v>
      </c>
      <c r="C166" s="88"/>
      <c r="D166" s="89"/>
      <c r="E166" s="90"/>
      <c r="F166" s="421"/>
    </row>
    <row r="167" spans="1:6">
      <c r="A167" s="108"/>
      <c r="B167" s="435"/>
      <c r="C167" s="98"/>
      <c r="D167" s="78"/>
      <c r="E167" s="109"/>
      <c r="F167" s="110"/>
    </row>
    <row r="168" spans="1:6" ht="30">
      <c r="A168" s="108" t="s">
        <v>214</v>
      </c>
      <c r="B168" s="435" t="s">
        <v>94</v>
      </c>
      <c r="C168" s="98" t="s">
        <v>11</v>
      </c>
      <c r="D168" s="78">
        <v>326</v>
      </c>
      <c r="E168" s="109"/>
      <c r="F168" s="110">
        <f>E168*D168</f>
        <v>0</v>
      </c>
    </row>
    <row r="169" spans="1:6">
      <c r="A169" s="108"/>
      <c r="B169" s="435"/>
      <c r="C169" s="98"/>
      <c r="D169" s="78"/>
      <c r="E169" s="109"/>
      <c r="F169" s="110"/>
    </row>
    <row r="170" spans="1:6" ht="30">
      <c r="A170" s="108" t="s">
        <v>214</v>
      </c>
      <c r="B170" s="435" t="s">
        <v>578</v>
      </c>
      <c r="C170" s="98" t="s">
        <v>11</v>
      </c>
      <c r="D170" s="78">
        <v>414</v>
      </c>
      <c r="E170" s="109"/>
      <c r="F170" s="110">
        <f>E170*D170</f>
        <v>0</v>
      </c>
    </row>
    <row r="171" spans="1:6">
      <c r="A171" s="108"/>
      <c r="B171" s="435"/>
      <c r="C171" s="98"/>
      <c r="D171" s="78"/>
      <c r="E171" s="109"/>
      <c r="F171" s="110"/>
    </row>
    <row r="172" spans="1:6" ht="30">
      <c r="A172" s="108" t="s">
        <v>268</v>
      </c>
      <c r="B172" s="435" t="s">
        <v>27</v>
      </c>
      <c r="C172" s="98">
        <v>0.05</v>
      </c>
      <c r="D172" s="78"/>
      <c r="E172" s="109"/>
      <c r="F172" s="110">
        <f>SUM(F170:F170)*C172</f>
        <v>0</v>
      </c>
    </row>
    <row r="173" spans="1:6">
      <c r="A173" s="108"/>
      <c r="B173" s="435"/>
      <c r="C173" s="98"/>
      <c r="D173" s="78"/>
      <c r="E173" s="109"/>
      <c r="F173" s="110"/>
    </row>
    <row r="174" spans="1:6" ht="15.6" thickBot="1">
      <c r="A174" s="115" t="s">
        <v>212</v>
      </c>
      <c r="B174" s="441" t="s">
        <v>213</v>
      </c>
      <c r="C174" s="442"/>
      <c r="D174" s="100"/>
      <c r="E174" s="429"/>
      <c r="F174" s="430">
        <f>SUM(F168:F172)</f>
        <v>0</v>
      </c>
    </row>
    <row r="175" spans="1:6" ht="15.6" thickBot="1">
      <c r="A175" s="462"/>
      <c r="B175" s="463"/>
      <c r="C175" s="464"/>
      <c r="D175" s="78"/>
      <c r="E175" s="439"/>
      <c r="F175" s="465"/>
    </row>
    <row r="176" spans="1:6">
      <c r="A176" s="117" t="s">
        <v>215</v>
      </c>
      <c r="B176" s="434" t="s">
        <v>216</v>
      </c>
      <c r="C176" s="88"/>
      <c r="D176" s="89"/>
      <c r="E176" s="90"/>
      <c r="F176" s="421"/>
    </row>
    <row r="177" spans="1:6">
      <c r="A177" s="462"/>
      <c r="B177" s="463"/>
      <c r="C177" s="464"/>
      <c r="D177" s="78"/>
      <c r="E177" s="439"/>
      <c r="F177" s="465"/>
    </row>
    <row r="178" spans="1:6" ht="45">
      <c r="A178" s="108" t="s">
        <v>217</v>
      </c>
      <c r="B178" s="435" t="s">
        <v>95</v>
      </c>
      <c r="C178" s="98" t="s">
        <v>11</v>
      </c>
      <c r="D178" s="78">
        <v>56</v>
      </c>
      <c r="E178" s="109"/>
      <c r="F178" s="110">
        <f>E178*D178</f>
        <v>0</v>
      </c>
    </row>
    <row r="179" spans="1:6">
      <c r="A179" s="108"/>
      <c r="B179" s="435"/>
      <c r="C179" s="98"/>
      <c r="D179" s="78"/>
      <c r="E179" s="109"/>
      <c r="F179" s="110"/>
    </row>
    <row r="180" spans="1:6">
      <c r="A180" s="108" t="s">
        <v>218</v>
      </c>
      <c r="B180" s="435" t="s">
        <v>219</v>
      </c>
      <c r="C180" s="98" t="s">
        <v>8</v>
      </c>
      <c r="D180" s="78">
        <v>9</v>
      </c>
      <c r="E180" s="109"/>
      <c r="F180" s="110">
        <f>E180*D180</f>
        <v>0</v>
      </c>
    </row>
    <row r="181" spans="1:6">
      <c r="A181" s="108"/>
      <c r="B181" s="435"/>
      <c r="C181" s="98"/>
      <c r="D181" s="78"/>
      <c r="E181" s="109"/>
      <c r="F181" s="110"/>
    </row>
    <row r="182" spans="1:6" ht="30">
      <c r="A182" s="108" t="s">
        <v>220</v>
      </c>
      <c r="B182" s="435" t="s">
        <v>96</v>
      </c>
      <c r="C182" s="98" t="s">
        <v>8</v>
      </c>
      <c r="D182" s="78">
        <v>28</v>
      </c>
      <c r="E182" s="109"/>
      <c r="F182" s="110">
        <f>E182*D182</f>
        <v>0</v>
      </c>
    </row>
    <row r="183" spans="1:6">
      <c r="A183" s="108"/>
      <c r="B183" s="435"/>
      <c r="C183" s="98"/>
      <c r="D183" s="78"/>
      <c r="E183" s="109"/>
      <c r="F183" s="110"/>
    </row>
    <row r="184" spans="1:6" ht="30">
      <c r="A184" s="108" t="s">
        <v>221</v>
      </c>
      <c r="B184" s="435" t="s">
        <v>222</v>
      </c>
      <c r="C184" s="98" t="s">
        <v>8</v>
      </c>
      <c r="D184" s="78">
        <v>13</v>
      </c>
      <c r="E184" s="109"/>
      <c r="F184" s="110">
        <f>E184*D184</f>
        <v>0</v>
      </c>
    </row>
    <row r="185" spans="1:6">
      <c r="A185" s="108"/>
      <c r="B185" s="435"/>
      <c r="C185" s="98"/>
      <c r="D185" s="78"/>
      <c r="E185" s="109"/>
      <c r="F185" s="110"/>
    </row>
    <row r="186" spans="1:6" ht="30">
      <c r="A186" s="108" t="s">
        <v>223</v>
      </c>
      <c r="B186" s="435" t="s">
        <v>224</v>
      </c>
      <c r="C186" s="98" t="s">
        <v>8</v>
      </c>
      <c r="D186" s="78">
        <v>15</v>
      </c>
      <c r="E186" s="109"/>
      <c r="F186" s="110">
        <f>E186*D186</f>
        <v>0</v>
      </c>
    </row>
    <row r="187" spans="1:6">
      <c r="A187" s="108"/>
      <c r="B187" s="435"/>
      <c r="C187" s="98"/>
      <c r="D187" s="78"/>
      <c r="E187" s="109"/>
      <c r="F187" s="110"/>
    </row>
    <row r="188" spans="1:6" ht="30">
      <c r="A188" s="108" t="s">
        <v>225</v>
      </c>
      <c r="B188" s="435" t="s">
        <v>27</v>
      </c>
      <c r="C188" s="98">
        <v>0.05</v>
      </c>
      <c r="D188" s="78"/>
      <c r="E188" s="109"/>
      <c r="F188" s="110">
        <f>SUM(F178:F186)*C188</f>
        <v>0</v>
      </c>
    </row>
    <row r="189" spans="1:6">
      <c r="A189" s="108"/>
      <c r="B189" s="435"/>
      <c r="C189" s="98"/>
      <c r="D189" s="78"/>
      <c r="E189" s="109"/>
      <c r="F189" s="110"/>
    </row>
    <row r="190" spans="1:6" ht="15.6" thickBot="1">
      <c r="A190" s="115" t="s">
        <v>212</v>
      </c>
      <c r="B190" s="441" t="s">
        <v>216</v>
      </c>
      <c r="C190" s="442"/>
      <c r="D190" s="100"/>
      <c r="E190" s="429"/>
      <c r="F190" s="430">
        <f>SUM(F178:F188)</f>
        <v>0</v>
      </c>
    </row>
    <row r="191" spans="1:6" ht="15.6" thickBot="1">
      <c r="B191" s="456"/>
    </row>
    <row r="192" spans="1:6" ht="19.8" thickBot="1">
      <c r="A192" s="121" t="s">
        <v>211</v>
      </c>
      <c r="B192" s="454" t="s">
        <v>41</v>
      </c>
      <c r="C192" s="410"/>
      <c r="D192" s="411"/>
      <c r="E192" s="412"/>
      <c r="F192" s="448">
        <f>F190+F174</f>
        <v>0</v>
      </c>
    </row>
    <row r="193" spans="1:6" ht="15.6" thickBot="1">
      <c r="B193" s="456"/>
    </row>
    <row r="194" spans="1:6" ht="19.8" thickBot="1">
      <c r="A194" s="121" t="s">
        <v>226</v>
      </c>
      <c r="B194" s="454" t="s">
        <v>42</v>
      </c>
      <c r="C194" s="410"/>
      <c r="D194" s="411"/>
      <c r="E194" s="412"/>
      <c r="F194" s="413"/>
    </row>
    <row r="195" spans="1:6" ht="15.6" thickBot="1">
      <c r="A195" s="108"/>
      <c r="B195" s="435"/>
      <c r="C195" s="98"/>
      <c r="D195" s="78"/>
      <c r="E195" s="109"/>
      <c r="F195" s="110"/>
    </row>
    <row r="196" spans="1:6">
      <c r="A196" s="117" t="s">
        <v>227</v>
      </c>
      <c r="B196" s="434" t="s">
        <v>228</v>
      </c>
      <c r="C196" s="88"/>
      <c r="D196" s="89"/>
      <c r="E196" s="90"/>
      <c r="F196" s="421"/>
    </row>
    <row r="197" spans="1:6">
      <c r="A197" s="108"/>
      <c r="B197" s="435"/>
      <c r="C197" s="98"/>
      <c r="D197" s="78"/>
      <c r="E197" s="109"/>
      <c r="F197" s="110"/>
    </row>
    <row r="198" spans="1:6" ht="30">
      <c r="A198" s="108" t="s">
        <v>229</v>
      </c>
      <c r="B198" s="435" t="s">
        <v>269</v>
      </c>
      <c r="C198" s="98" t="s">
        <v>8</v>
      </c>
      <c r="D198" s="78">
        <v>4</v>
      </c>
      <c r="E198" s="109"/>
      <c r="F198" s="110">
        <f>E198*D198</f>
        <v>0</v>
      </c>
    </row>
    <row r="199" spans="1:6">
      <c r="A199" s="108"/>
      <c r="B199" s="435"/>
      <c r="C199" s="98"/>
      <c r="D199" s="78"/>
      <c r="E199" s="109"/>
      <c r="F199" s="110"/>
    </row>
    <row r="200" spans="1:6" ht="30">
      <c r="A200" s="108" t="s">
        <v>230</v>
      </c>
      <c r="B200" s="435" t="s">
        <v>270</v>
      </c>
      <c r="C200" s="98" t="s">
        <v>8</v>
      </c>
      <c r="D200" s="78">
        <v>4</v>
      </c>
      <c r="E200" s="109"/>
      <c r="F200" s="110">
        <f>E200*D200</f>
        <v>0</v>
      </c>
    </row>
    <row r="201" spans="1:6">
      <c r="A201" s="108"/>
      <c r="B201" s="435"/>
      <c r="C201" s="435"/>
      <c r="D201" s="435"/>
      <c r="E201" s="435"/>
      <c r="F201" s="435"/>
    </row>
    <row r="202" spans="1:6" ht="30">
      <c r="A202" s="108" t="s">
        <v>231</v>
      </c>
      <c r="B202" s="435" t="s">
        <v>27</v>
      </c>
      <c r="C202" s="98">
        <v>0.05</v>
      </c>
      <c r="D202" s="78"/>
      <c r="E202" s="109"/>
      <c r="F202" s="110">
        <f>SUM(F197:F200)*C202</f>
        <v>0</v>
      </c>
    </row>
    <row r="203" spans="1:6">
      <c r="A203" s="108"/>
      <c r="B203" s="435"/>
      <c r="C203" s="98"/>
      <c r="D203" s="78"/>
      <c r="E203" s="109"/>
      <c r="F203" s="110"/>
    </row>
    <row r="204" spans="1:6" ht="15.6" thickBot="1">
      <c r="A204" s="115" t="s">
        <v>227</v>
      </c>
      <c r="B204" s="441" t="s">
        <v>228</v>
      </c>
      <c r="C204" s="442"/>
      <c r="D204" s="100"/>
      <c r="E204" s="429"/>
      <c r="F204" s="430">
        <f>SUM(F197:F202)</f>
        <v>0</v>
      </c>
    </row>
    <row r="205" spans="1:6" ht="15.6" thickBot="1">
      <c r="A205" s="108"/>
      <c r="B205" s="435"/>
      <c r="C205" s="98"/>
      <c r="D205" s="78"/>
      <c r="E205" s="109"/>
      <c r="F205" s="110"/>
    </row>
    <row r="206" spans="1:6">
      <c r="A206" s="117" t="s">
        <v>232</v>
      </c>
      <c r="B206" s="434" t="s">
        <v>233</v>
      </c>
      <c r="C206" s="88"/>
      <c r="D206" s="89"/>
      <c r="E206" s="90"/>
      <c r="F206" s="421"/>
    </row>
    <row r="207" spans="1:6">
      <c r="A207" s="108"/>
      <c r="B207" s="435"/>
      <c r="C207" s="98"/>
      <c r="D207" s="78"/>
      <c r="E207" s="109"/>
      <c r="F207" s="110"/>
    </row>
    <row r="208" spans="1:6" ht="30">
      <c r="A208" s="108" t="s">
        <v>234</v>
      </c>
      <c r="B208" s="435" t="s">
        <v>235</v>
      </c>
      <c r="C208" s="98" t="s">
        <v>11</v>
      </c>
      <c r="D208" s="78">
        <v>7.4</v>
      </c>
      <c r="E208" s="109"/>
      <c r="F208" s="110">
        <f>E208*D208</f>
        <v>0</v>
      </c>
    </row>
    <row r="209" spans="1:6">
      <c r="A209" s="108"/>
      <c r="B209" s="435"/>
      <c r="C209" s="98"/>
      <c r="D209" s="78"/>
      <c r="E209" s="109"/>
      <c r="F209" s="110"/>
    </row>
    <row r="210" spans="1:6" ht="30">
      <c r="A210" s="108" t="s">
        <v>236</v>
      </c>
      <c r="B210" s="435" t="s">
        <v>97</v>
      </c>
      <c r="C210" s="98" t="s">
        <v>11</v>
      </c>
      <c r="D210" s="78">
        <v>301.8</v>
      </c>
      <c r="E210" s="109"/>
      <c r="F210" s="110">
        <f>E210*D210</f>
        <v>0</v>
      </c>
    </row>
    <row r="211" spans="1:6">
      <c r="A211" s="108"/>
      <c r="B211" s="435"/>
      <c r="C211" s="98"/>
      <c r="D211" s="78"/>
      <c r="E211" s="109"/>
      <c r="F211" s="110"/>
    </row>
    <row r="212" spans="1:6" ht="30">
      <c r="A212" s="108" t="s">
        <v>237</v>
      </c>
      <c r="B212" s="435" t="s">
        <v>238</v>
      </c>
      <c r="C212" s="98" t="s">
        <v>11</v>
      </c>
      <c r="D212" s="78">
        <v>25.3</v>
      </c>
      <c r="E212" s="109"/>
      <c r="F212" s="110">
        <f>E212*D212</f>
        <v>0</v>
      </c>
    </row>
    <row r="213" spans="1:6">
      <c r="A213" s="108"/>
      <c r="B213" s="435"/>
      <c r="C213" s="98"/>
      <c r="D213" s="78"/>
      <c r="E213" s="109"/>
      <c r="F213" s="110"/>
    </row>
    <row r="214" spans="1:6" ht="60">
      <c r="A214" s="108" t="s">
        <v>239</v>
      </c>
      <c r="B214" s="435" t="s">
        <v>98</v>
      </c>
      <c r="C214" s="98" t="s">
        <v>9</v>
      </c>
      <c r="D214" s="78">
        <v>73.099999999999994</v>
      </c>
      <c r="E214" s="109"/>
      <c r="F214" s="110">
        <f t="shared" ref="F214:F226" si="5">E214*D214</f>
        <v>0</v>
      </c>
    </row>
    <row r="215" spans="1:6">
      <c r="A215" s="108"/>
      <c r="B215" s="435"/>
      <c r="C215" s="98"/>
      <c r="D215" s="78"/>
      <c r="E215" s="109"/>
      <c r="F215" s="110"/>
    </row>
    <row r="216" spans="1:6" ht="45">
      <c r="A216" s="108" t="s">
        <v>240</v>
      </c>
      <c r="B216" s="435" t="s">
        <v>271</v>
      </c>
      <c r="C216" s="98" t="s">
        <v>9</v>
      </c>
      <c r="D216" s="78">
        <v>33.5</v>
      </c>
      <c r="E216" s="109"/>
      <c r="F216" s="110">
        <f t="shared" si="5"/>
        <v>0</v>
      </c>
    </row>
    <row r="217" spans="1:6">
      <c r="A217" s="108"/>
      <c r="B217" s="435"/>
      <c r="C217" s="98"/>
      <c r="D217" s="78"/>
      <c r="E217" s="109"/>
      <c r="F217" s="110"/>
    </row>
    <row r="218" spans="1:6" ht="30">
      <c r="A218" s="108" t="s">
        <v>241</v>
      </c>
      <c r="B218" s="435" t="s">
        <v>272</v>
      </c>
      <c r="C218" s="98" t="s">
        <v>9</v>
      </c>
      <c r="D218" s="78">
        <v>14.3</v>
      </c>
      <c r="E218" s="109"/>
      <c r="F218" s="110">
        <f t="shared" si="5"/>
        <v>0</v>
      </c>
    </row>
    <row r="219" spans="1:6">
      <c r="A219" s="108"/>
      <c r="B219" s="435"/>
      <c r="C219" s="98"/>
      <c r="D219" s="78"/>
      <c r="E219" s="109"/>
      <c r="F219" s="110"/>
    </row>
    <row r="220" spans="1:6" ht="30">
      <c r="A220" s="108" t="s">
        <v>243</v>
      </c>
      <c r="B220" s="435" t="s">
        <v>273</v>
      </c>
      <c r="C220" s="98" t="s">
        <v>9</v>
      </c>
      <c r="D220" s="78">
        <v>17</v>
      </c>
      <c r="E220" s="109"/>
      <c r="F220" s="110">
        <f t="shared" si="5"/>
        <v>0</v>
      </c>
    </row>
    <row r="221" spans="1:6">
      <c r="A221" s="108"/>
      <c r="B221" s="435"/>
      <c r="C221" s="98"/>
      <c r="D221" s="78"/>
      <c r="E221" s="109"/>
      <c r="F221" s="110"/>
    </row>
    <row r="222" spans="1:6" ht="45">
      <c r="A222" s="108" t="s">
        <v>244</v>
      </c>
      <c r="B222" s="435" t="s">
        <v>242</v>
      </c>
      <c r="C222" s="98" t="s">
        <v>9</v>
      </c>
      <c r="D222" s="78">
        <v>4.0999999999999996</v>
      </c>
      <c r="E222" s="109"/>
      <c r="F222" s="110">
        <f t="shared" si="5"/>
        <v>0</v>
      </c>
    </row>
    <row r="223" spans="1:6">
      <c r="A223" s="108"/>
      <c r="B223" s="435"/>
      <c r="C223" s="98"/>
      <c r="D223" s="78"/>
      <c r="E223" s="109"/>
      <c r="F223" s="110"/>
    </row>
    <row r="224" spans="1:6" ht="30">
      <c r="A224" s="108" t="s">
        <v>246</v>
      </c>
      <c r="B224" s="435" t="s">
        <v>245</v>
      </c>
      <c r="C224" s="98" t="s">
        <v>11</v>
      </c>
      <c r="D224" s="78">
        <v>56.1</v>
      </c>
      <c r="E224" s="109"/>
      <c r="F224" s="110">
        <f t="shared" si="5"/>
        <v>0</v>
      </c>
    </row>
    <row r="225" spans="1:6">
      <c r="A225" s="108"/>
      <c r="B225" s="435"/>
      <c r="C225" s="98"/>
      <c r="D225" s="78"/>
      <c r="E225" s="109"/>
      <c r="F225" s="110"/>
    </row>
    <row r="226" spans="1:6" ht="30">
      <c r="A226" s="108" t="s">
        <v>248</v>
      </c>
      <c r="B226" s="435" t="s">
        <v>247</v>
      </c>
      <c r="C226" s="98" t="s">
        <v>11</v>
      </c>
      <c r="D226" s="78">
        <v>301.8</v>
      </c>
      <c r="E226" s="109"/>
      <c r="F226" s="110">
        <f t="shared" si="5"/>
        <v>0</v>
      </c>
    </row>
    <row r="227" spans="1:6">
      <c r="A227" s="108"/>
      <c r="B227" s="435"/>
      <c r="C227" s="98"/>
      <c r="D227" s="78"/>
      <c r="E227" s="109"/>
      <c r="F227" s="110"/>
    </row>
    <row r="228" spans="1:6" ht="30">
      <c r="A228" s="108" t="s">
        <v>274</v>
      </c>
      <c r="B228" s="435" t="s">
        <v>27</v>
      </c>
      <c r="C228" s="98">
        <v>0.05</v>
      </c>
      <c r="D228" s="78"/>
      <c r="E228" s="109"/>
      <c r="F228" s="110">
        <f>SUM(F208:F227)*C228</f>
        <v>0</v>
      </c>
    </row>
    <row r="229" spans="1:6">
      <c r="A229" s="108"/>
      <c r="B229" s="435"/>
      <c r="C229" s="98"/>
      <c r="D229" s="78"/>
      <c r="E229" s="109"/>
      <c r="F229" s="110"/>
    </row>
    <row r="230" spans="1:6" ht="15.6" thickBot="1">
      <c r="A230" s="115" t="s">
        <v>232</v>
      </c>
      <c r="B230" s="441" t="s">
        <v>233</v>
      </c>
      <c r="C230" s="442"/>
      <c r="D230" s="100"/>
      <c r="E230" s="429"/>
      <c r="F230" s="430">
        <f>SUM(F206:F228)</f>
        <v>0</v>
      </c>
    </row>
    <row r="231" spans="1:6" ht="15.6" thickBot="1">
      <c r="A231" s="466"/>
      <c r="B231" s="467"/>
      <c r="C231" s="464"/>
      <c r="D231" s="468"/>
      <c r="E231" s="439"/>
      <c r="F231" s="469"/>
    </row>
    <row r="232" spans="1:6">
      <c r="A232" s="117" t="s">
        <v>275</v>
      </c>
      <c r="B232" s="434" t="s">
        <v>276</v>
      </c>
      <c r="C232" s="88"/>
      <c r="D232" s="89"/>
      <c r="E232" s="90"/>
      <c r="F232" s="421"/>
    </row>
    <row r="233" spans="1:6">
      <c r="A233" s="108"/>
      <c r="B233" s="435"/>
      <c r="C233" s="98"/>
      <c r="D233" s="78"/>
      <c r="E233" s="109"/>
      <c r="F233" s="110"/>
    </row>
    <row r="234" spans="1:6" ht="30">
      <c r="A234" s="108" t="s">
        <v>277</v>
      </c>
      <c r="B234" s="435" t="s">
        <v>279</v>
      </c>
      <c r="C234" s="98" t="s">
        <v>11</v>
      </c>
      <c r="D234" s="78">
        <v>151.80000000000001</v>
      </c>
      <c r="E234" s="109"/>
      <c r="F234" s="110">
        <f>E234*D234</f>
        <v>0</v>
      </c>
    </row>
    <row r="235" spans="1:6">
      <c r="A235" s="108"/>
      <c r="B235" s="435"/>
      <c r="C235" s="98"/>
      <c r="D235" s="78"/>
      <c r="E235" s="109"/>
      <c r="F235" s="110"/>
    </row>
    <row r="236" spans="1:6" ht="30">
      <c r="A236" s="108" t="s">
        <v>278</v>
      </c>
      <c r="B236" s="435" t="s">
        <v>281</v>
      </c>
      <c r="C236" s="98" t="s">
        <v>8</v>
      </c>
      <c r="D236" s="78">
        <v>2</v>
      </c>
      <c r="E236" s="109"/>
      <c r="F236" s="110">
        <f>E236*D236</f>
        <v>0</v>
      </c>
    </row>
    <row r="237" spans="1:6">
      <c r="A237" s="108"/>
      <c r="B237" s="435"/>
      <c r="C237" s="98"/>
      <c r="D237" s="78"/>
      <c r="E237" s="109"/>
      <c r="F237" s="110"/>
    </row>
    <row r="238" spans="1:6" ht="30">
      <c r="A238" s="108" t="s">
        <v>280</v>
      </c>
      <c r="B238" s="435" t="s">
        <v>27</v>
      </c>
      <c r="C238" s="98">
        <v>0.05</v>
      </c>
      <c r="D238" s="78"/>
      <c r="E238" s="109"/>
      <c r="F238" s="110">
        <f>SUM(F234:F237)*C238</f>
        <v>0</v>
      </c>
    </row>
    <row r="239" spans="1:6">
      <c r="A239" s="108"/>
      <c r="B239" s="435"/>
      <c r="C239" s="98"/>
      <c r="D239" s="78"/>
      <c r="E239" s="109"/>
      <c r="F239" s="110"/>
    </row>
    <row r="240" spans="1:6" ht="15.6" thickBot="1">
      <c r="A240" s="115" t="s">
        <v>275</v>
      </c>
      <c r="B240" s="441" t="s">
        <v>276</v>
      </c>
      <c r="C240" s="442"/>
      <c r="D240" s="100"/>
      <c r="E240" s="429"/>
      <c r="F240" s="430">
        <f>SUM(F234:F238)</f>
        <v>0</v>
      </c>
    </row>
    <row r="241" spans="1:6" ht="15.6" thickBot="1">
      <c r="B241" s="456"/>
    </row>
    <row r="242" spans="1:6" ht="19.8" thickBot="1">
      <c r="A242" s="121" t="s">
        <v>226</v>
      </c>
      <c r="B242" s="454" t="s">
        <v>42</v>
      </c>
      <c r="C242" s="410"/>
      <c r="D242" s="411"/>
      <c r="E242" s="412"/>
      <c r="F242" s="448">
        <f>F230+F204+F240</f>
        <v>0</v>
      </c>
    </row>
    <row r="243" spans="1:6" ht="15.6" thickBot="1">
      <c r="B243" s="456"/>
    </row>
    <row r="244" spans="1:6" ht="19.8" thickBot="1">
      <c r="A244" s="121" t="s">
        <v>249</v>
      </c>
      <c r="B244" s="454" t="s">
        <v>154</v>
      </c>
      <c r="C244" s="410"/>
      <c r="D244" s="411"/>
      <c r="E244" s="412"/>
      <c r="F244" s="413"/>
    </row>
    <row r="245" spans="1:6" ht="15.6" thickBot="1">
      <c r="A245" s="108"/>
      <c r="B245" s="435"/>
      <c r="C245" s="98"/>
      <c r="D245" s="78"/>
      <c r="E245" s="109"/>
      <c r="F245" s="110"/>
    </row>
    <row r="246" spans="1:6">
      <c r="A246" s="117" t="s">
        <v>250</v>
      </c>
      <c r="B246" s="434" t="s">
        <v>253</v>
      </c>
      <c r="C246" s="88"/>
      <c r="D246" s="89"/>
      <c r="E246" s="90"/>
      <c r="F246" s="421"/>
    </row>
    <row r="247" spans="1:6">
      <c r="A247" s="108"/>
      <c r="B247" s="435"/>
      <c r="C247" s="98"/>
      <c r="D247" s="78"/>
      <c r="E247" s="109"/>
      <c r="F247" s="110"/>
    </row>
    <row r="248" spans="1:6">
      <c r="A248" s="108" t="s">
        <v>251</v>
      </c>
      <c r="B248" s="435" t="s">
        <v>155</v>
      </c>
      <c r="C248" s="98" t="s">
        <v>21</v>
      </c>
      <c r="D248" s="78">
        <v>140</v>
      </c>
      <c r="E248" s="109"/>
      <c r="F248" s="110">
        <f>E248*D248</f>
        <v>0</v>
      </c>
    </row>
    <row r="249" spans="1:6">
      <c r="A249" s="108"/>
      <c r="B249" s="435"/>
      <c r="C249" s="98"/>
      <c r="D249" s="78"/>
      <c r="E249" s="109"/>
      <c r="F249" s="110"/>
    </row>
    <row r="250" spans="1:6">
      <c r="A250" s="108" t="s">
        <v>252</v>
      </c>
      <c r="B250" s="435" t="s">
        <v>581</v>
      </c>
      <c r="C250" s="98" t="s">
        <v>21</v>
      </c>
      <c r="D250" s="78">
        <v>70</v>
      </c>
      <c r="E250" s="109"/>
      <c r="F250" s="110">
        <f>E250*D250</f>
        <v>0</v>
      </c>
    </row>
    <row r="251" spans="1:6">
      <c r="A251" s="108"/>
      <c r="B251" s="435"/>
      <c r="C251" s="98"/>
      <c r="D251" s="78"/>
      <c r="E251" s="109"/>
      <c r="F251" s="110"/>
    </row>
    <row r="252" spans="1:6">
      <c r="A252" s="108" t="s">
        <v>282</v>
      </c>
      <c r="B252" s="435" t="s">
        <v>582</v>
      </c>
      <c r="C252" s="98" t="s">
        <v>21</v>
      </c>
      <c r="D252" s="78">
        <v>70</v>
      </c>
      <c r="E252" s="109"/>
      <c r="F252" s="110">
        <f>E252*D252</f>
        <v>0</v>
      </c>
    </row>
    <row r="253" spans="1:6">
      <c r="A253" s="108"/>
      <c r="B253" s="435"/>
      <c r="C253" s="98"/>
      <c r="D253" s="78"/>
      <c r="E253" s="109"/>
      <c r="F253" s="110"/>
    </row>
    <row r="254" spans="1:6">
      <c r="A254" s="108" t="s">
        <v>583</v>
      </c>
      <c r="B254" s="435" t="s">
        <v>584</v>
      </c>
      <c r="C254" s="98" t="s">
        <v>22</v>
      </c>
      <c r="D254" s="78">
        <v>1</v>
      </c>
      <c r="E254" s="109"/>
      <c r="F254" s="110">
        <f>E254*D254</f>
        <v>0</v>
      </c>
    </row>
    <row r="255" spans="1:6">
      <c r="A255" s="108"/>
      <c r="B255" s="435"/>
      <c r="C255" s="98"/>
      <c r="D255" s="78"/>
      <c r="E255" s="109"/>
      <c r="F255" s="110"/>
    </row>
    <row r="256" spans="1:6" ht="30">
      <c r="A256" s="108" t="s">
        <v>585</v>
      </c>
      <c r="B256" s="435" t="s">
        <v>156</v>
      </c>
      <c r="C256" s="98" t="s">
        <v>22</v>
      </c>
      <c r="D256" s="78">
        <v>1</v>
      </c>
      <c r="E256" s="109"/>
      <c r="F256" s="110">
        <f>E256*D256</f>
        <v>0</v>
      </c>
    </row>
    <row r="257" spans="1:6">
      <c r="A257" s="108"/>
      <c r="B257" s="435"/>
      <c r="C257" s="98"/>
      <c r="D257" s="78"/>
      <c r="E257" s="109"/>
      <c r="F257" s="110"/>
    </row>
    <row r="258" spans="1:6" ht="30">
      <c r="A258" s="108" t="s">
        <v>586</v>
      </c>
      <c r="B258" s="435" t="s">
        <v>27</v>
      </c>
      <c r="C258" s="98">
        <v>0.05</v>
      </c>
      <c r="D258" s="78"/>
      <c r="E258" s="109"/>
      <c r="F258" s="110">
        <f>(F242+F192+F162+F104+F50+SUM(F248:F256))*C258</f>
        <v>0</v>
      </c>
    </row>
    <row r="259" spans="1:6">
      <c r="A259" s="108"/>
      <c r="B259" s="435"/>
      <c r="C259" s="98"/>
      <c r="D259" s="78"/>
      <c r="E259" s="109"/>
      <c r="F259" s="110"/>
    </row>
    <row r="260" spans="1:6" ht="15.6" thickBot="1">
      <c r="A260" s="115" t="s">
        <v>250</v>
      </c>
      <c r="B260" s="441" t="s">
        <v>253</v>
      </c>
      <c r="C260" s="442"/>
      <c r="D260" s="100"/>
      <c r="E260" s="429"/>
      <c r="F260" s="430">
        <f>SUM(F248:F258)</f>
        <v>0</v>
      </c>
    </row>
    <row r="261" spans="1:6" ht="15.6" thickBot="1">
      <c r="B261" s="456"/>
    </row>
    <row r="262" spans="1:6" ht="19.8" thickBot="1">
      <c r="A262" s="121" t="s">
        <v>249</v>
      </c>
      <c r="B262" s="454" t="s">
        <v>154</v>
      </c>
      <c r="C262" s="410"/>
      <c r="D262" s="411"/>
      <c r="E262" s="412"/>
      <c r="F262" s="448">
        <f>F260</f>
        <v>0</v>
      </c>
    </row>
  </sheetData>
  <mergeCells count="3">
    <mergeCell ref="A1:F2"/>
    <mergeCell ref="A3:B3"/>
    <mergeCell ref="A4:F4"/>
  </mergeCells>
  <phoneticPr fontId="35" type="noConversion"/>
  <pageMargins left="0.70866141732283472" right="0.70866141732283472" top="0.74803149606299213" bottom="0.74803149606299213" header="0.31496062992125984" footer="0.31496062992125984"/>
  <pageSetup paperSize="9" scale="66" firstPageNumber="3" fitToHeight="0" orientation="portrait" useFirstPageNumber="1" r:id="rId1"/>
  <headerFooter>
    <oddFooter>&amp;CPrometne površine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57"/>
  <sheetViews>
    <sheetView view="pageBreakPreview" topLeftCell="A151" zoomScaleNormal="130" zoomScaleSheetLayoutView="100" workbookViewId="0">
      <selection activeCell="E15" sqref="E15"/>
    </sheetView>
  </sheetViews>
  <sheetFormatPr defaultColWidth="10.33203125" defaultRowHeight="15"/>
  <cols>
    <col min="1" max="1" width="10.44140625" style="83" bestFit="1" customWidth="1"/>
    <col min="2" max="2" width="75.5546875" style="84" customWidth="1"/>
    <col min="3" max="3" width="6.44140625" style="80" bestFit="1" customWidth="1"/>
    <col min="4" max="4" width="9.44140625" style="81" bestFit="1" customWidth="1"/>
    <col min="5" max="5" width="11" style="82" bestFit="1" customWidth="1"/>
    <col min="6" max="6" width="14.5546875" style="85" bestFit="1" customWidth="1"/>
    <col min="7" max="16384" width="10.33203125" style="49"/>
  </cols>
  <sheetData>
    <row r="1" spans="1:43" s="39" customFormat="1">
      <c r="A1" s="513" t="s">
        <v>157</v>
      </c>
      <c r="B1" s="514"/>
      <c r="C1" s="514"/>
      <c r="D1" s="514"/>
      <c r="E1" s="514"/>
      <c r="F1" s="515"/>
    </row>
    <row r="2" spans="1:43" s="39" customFormat="1" ht="15.6" thickBot="1">
      <c r="A2" s="516"/>
      <c r="B2" s="517"/>
      <c r="C2" s="517"/>
      <c r="D2" s="517"/>
      <c r="E2" s="517"/>
      <c r="F2" s="518"/>
    </row>
    <row r="3" spans="1:43" s="39" customFormat="1" ht="15.6" thickBot="1">
      <c r="A3" s="519"/>
      <c r="B3" s="520"/>
      <c r="C3" s="40"/>
      <c r="D3" s="41"/>
      <c r="E3" s="42"/>
      <c r="F3" s="43"/>
    </row>
    <row r="4" spans="1:43" s="44" customFormat="1" ht="19.8" thickBot="1">
      <c r="A4" s="524" t="s">
        <v>24</v>
      </c>
      <c r="B4" s="525"/>
      <c r="C4" s="525"/>
      <c r="D4" s="525"/>
      <c r="E4" s="525"/>
      <c r="F4" s="526"/>
    </row>
    <row r="5" spans="1:43">
      <c r="A5" s="45"/>
      <c r="B5" s="46"/>
      <c r="C5" s="47"/>
      <c r="D5" s="47"/>
      <c r="E5" s="48"/>
      <c r="F5" s="48"/>
    </row>
    <row r="6" spans="1:43" s="55" customFormat="1" ht="30">
      <c r="A6" s="50" t="s">
        <v>0</v>
      </c>
      <c r="B6" s="51" t="s">
        <v>1</v>
      </c>
      <c r="C6" s="52" t="s">
        <v>3</v>
      </c>
      <c r="D6" s="53" t="s">
        <v>7</v>
      </c>
      <c r="E6" s="54" t="s">
        <v>4</v>
      </c>
      <c r="F6" s="54" t="s">
        <v>5</v>
      </c>
    </row>
    <row r="7" spans="1:43" s="39" customFormat="1" ht="15.6" thickBot="1">
      <c r="A7" s="56"/>
      <c r="B7" s="57"/>
      <c r="C7" s="58"/>
      <c r="D7" s="59"/>
      <c r="E7" s="60"/>
      <c r="F7" s="61"/>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row>
    <row r="8" spans="1:43" s="66" customFormat="1" ht="19.8" thickBot="1">
      <c r="A8" s="86" t="s">
        <v>20</v>
      </c>
      <c r="B8" s="87" t="s">
        <v>284</v>
      </c>
      <c r="C8" s="62"/>
      <c r="D8" s="63"/>
      <c r="E8" s="64"/>
      <c r="F8" s="65"/>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row>
    <row r="9" spans="1:43" s="70" customFormat="1">
      <c r="A9" s="67"/>
      <c r="B9" s="68"/>
      <c r="C9" s="71"/>
      <c r="D9" s="72"/>
      <c r="E9" s="73"/>
      <c r="F9" s="7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row>
    <row r="10" spans="1:43">
      <c r="A10" s="75"/>
      <c r="B10" s="76"/>
      <c r="C10" s="77"/>
      <c r="D10" s="78"/>
      <c r="E10" s="112"/>
      <c r="F10" s="69"/>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row>
    <row r="11" spans="1:43" ht="45">
      <c r="A11" s="108" t="s">
        <v>29</v>
      </c>
      <c r="B11" s="76" t="s">
        <v>99</v>
      </c>
      <c r="C11" s="77" t="s">
        <v>11</v>
      </c>
      <c r="D11" s="78">
        <v>159.69999999999999</v>
      </c>
      <c r="E11" s="112"/>
      <c r="F11" s="69">
        <f>E11*D11</f>
        <v>0</v>
      </c>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row>
    <row r="12" spans="1:43">
      <c r="A12" s="108"/>
      <c r="B12" s="76"/>
      <c r="C12" s="77"/>
      <c r="D12" s="78"/>
      <c r="E12" s="112"/>
      <c r="F12" s="69"/>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row>
    <row r="13" spans="1:43" ht="30">
      <c r="A13" s="108" t="s">
        <v>30</v>
      </c>
      <c r="B13" s="76" t="s">
        <v>100</v>
      </c>
      <c r="C13" s="77" t="s">
        <v>25</v>
      </c>
      <c r="D13" s="78">
        <v>10</v>
      </c>
      <c r="E13" s="112"/>
      <c r="F13" s="69">
        <f>E13*D13</f>
        <v>0</v>
      </c>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row>
    <row r="14" spans="1:43">
      <c r="A14" s="108"/>
      <c r="B14" s="76"/>
      <c r="C14" s="77"/>
      <c r="D14" s="78"/>
      <c r="E14" s="112"/>
      <c r="F14" s="69"/>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row>
    <row r="15" spans="1:43" ht="30">
      <c r="A15" s="108" t="s">
        <v>32</v>
      </c>
      <c r="B15" s="76" t="s">
        <v>101</v>
      </c>
      <c r="C15" s="77" t="s">
        <v>11</v>
      </c>
      <c r="D15" s="78">
        <v>159.69999999999999</v>
      </c>
      <c r="E15" s="112"/>
      <c r="F15" s="69">
        <f>E15*D15</f>
        <v>0</v>
      </c>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row>
    <row r="16" spans="1:43">
      <c r="A16" s="108"/>
      <c r="B16" s="76"/>
      <c r="C16" s="77"/>
      <c r="D16" s="78"/>
      <c r="E16" s="112"/>
      <c r="F16" s="69"/>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row>
    <row r="17" spans="1:43" ht="60">
      <c r="A17" s="108" t="s">
        <v>51</v>
      </c>
      <c r="B17" s="76" t="s">
        <v>102</v>
      </c>
      <c r="C17" s="77" t="s">
        <v>11</v>
      </c>
      <c r="D17" s="78">
        <v>159.69999999999999</v>
      </c>
      <c r="E17" s="112"/>
      <c r="F17" s="69">
        <f>E17*D17</f>
        <v>0</v>
      </c>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row>
    <row r="18" spans="1:43">
      <c r="A18" s="108"/>
      <c r="B18" s="76"/>
      <c r="C18" s="77"/>
      <c r="D18" s="78"/>
      <c r="E18" s="112"/>
      <c r="F18" s="69"/>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row>
    <row r="19" spans="1:43">
      <c r="A19" s="108" t="s">
        <v>52</v>
      </c>
      <c r="B19" s="76" t="s">
        <v>103</v>
      </c>
      <c r="C19" s="77" t="s">
        <v>21</v>
      </c>
      <c r="D19" s="78">
        <v>45</v>
      </c>
      <c r="E19" s="112"/>
      <c r="F19" s="69">
        <f>E19*D19</f>
        <v>0</v>
      </c>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row>
    <row r="20" spans="1:43">
      <c r="A20" s="108"/>
      <c r="B20" s="76"/>
      <c r="C20" s="77"/>
      <c r="D20" s="78"/>
      <c r="E20" s="112"/>
      <c r="F20" s="69"/>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row>
    <row r="21" spans="1:43">
      <c r="A21" s="108" t="s">
        <v>53</v>
      </c>
      <c r="B21" s="76" t="s">
        <v>104</v>
      </c>
      <c r="C21" s="77" t="s">
        <v>21</v>
      </c>
      <c r="D21" s="78">
        <v>23</v>
      </c>
      <c r="E21" s="112"/>
      <c r="F21" s="69">
        <f>E21*D21</f>
        <v>0</v>
      </c>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row>
    <row r="22" spans="1:43">
      <c r="A22" s="108"/>
      <c r="B22" s="76"/>
      <c r="C22" s="77"/>
      <c r="D22" s="78"/>
      <c r="E22" s="112"/>
      <c r="F22" s="69"/>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row>
    <row r="23" spans="1:43" ht="45">
      <c r="A23" s="108" t="s">
        <v>54</v>
      </c>
      <c r="B23" s="76" t="s">
        <v>285</v>
      </c>
      <c r="C23" s="77" t="s">
        <v>10</v>
      </c>
      <c r="D23" s="78">
        <v>493.9</v>
      </c>
      <c r="E23" s="112"/>
      <c r="F23" s="69">
        <f>E23*D23</f>
        <v>0</v>
      </c>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row>
    <row r="24" spans="1:43">
      <c r="A24" s="108"/>
      <c r="B24" s="76"/>
      <c r="C24" s="77"/>
      <c r="D24" s="78"/>
      <c r="E24" s="112"/>
      <c r="F24" s="69"/>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row>
    <row r="25" spans="1:43" ht="45">
      <c r="A25" s="108" t="s">
        <v>55</v>
      </c>
      <c r="B25" s="76" t="s">
        <v>106</v>
      </c>
      <c r="C25" s="77" t="s">
        <v>10</v>
      </c>
      <c r="D25" s="78">
        <v>493.9</v>
      </c>
      <c r="E25" s="112"/>
      <c r="F25" s="69">
        <f>E25*D25</f>
        <v>0</v>
      </c>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row>
    <row r="26" spans="1:43">
      <c r="A26" s="108"/>
      <c r="B26" s="76"/>
      <c r="C26" s="77"/>
      <c r="D26" s="78"/>
      <c r="E26" s="112"/>
      <c r="F26" s="69"/>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row>
    <row r="27" spans="1:43" ht="30">
      <c r="A27" s="108" t="s">
        <v>56</v>
      </c>
      <c r="B27" s="76" t="s">
        <v>107</v>
      </c>
      <c r="C27" s="77" t="s">
        <v>10</v>
      </c>
      <c r="D27" s="78">
        <v>109.8</v>
      </c>
      <c r="E27" s="112"/>
      <c r="F27" s="69">
        <f>E27*D27</f>
        <v>0</v>
      </c>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row>
    <row r="28" spans="1:43">
      <c r="A28" s="108"/>
      <c r="B28" s="76"/>
      <c r="C28" s="77"/>
      <c r="D28" s="78"/>
      <c r="E28" s="112"/>
      <c r="F28" s="69"/>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row>
    <row r="29" spans="1:43">
      <c r="A29" s="108" t="s">
        <v>57</v>
      </c>
      <c r="B29" s="76" t="s">
        <v>108</v>
      </c>
      <c r="C29" s="77" t="s">
        <v>9</v>
      </c>
      <c r="D29" s="78">
        <v>255.5</v>
      </c>
      <c r="E29" s="112"/>
      <c r="F29" s="69">
        <f>E29*D29</f>
        <v>0</v>
      </c>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row>
    <row r="30" spans="1:43">
      <c r="A30" s="108"/>
      <c r="B30" s="76"/>
      <c r="C30" s="77"/>
      <c r="D30" s="78"/>
      <c r="E30" s="112"/>
      <c r="F30" s="69"/>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row>
    <row r="31" spans="1:43" ht="60">
      <c r="A31" s="108" t="s">
        <v>58</v>
      </c>
      <c r="B31" s="76" t="s">
        <v>109</v>
      </c>
      <c r="C31" s="77" t="s">
        <v>10</v>
      </c>
      <c r="D31" s="78">
        <v>25.6</v>
      </c>
      <c r="E31" s="112"/>
      <c r="F31" s="69">
        <f>E31*D31</f>
        <v>0</v>
      </c>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row>
    <row r="32" spans="1:43">
      <c r="A32" s="108"/>
      <c r="B32" s="76"/>
      <c r="C32" s="77"/>
      <c r="D32" s="78"/>
      <c r="E32" s="112"/>
      <c r="F32" s="69"/>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row>
    <row r="33" spans="1:43" ht="60">
      <c r="A33" s="108" t="s">
        <v>59</v>
      </c>
      <c r="B33" s="76" t="s">
        <v>110</v>
      </c>
      <c r="C33" s="77" t="s">
        <v>10</v>
      </c>
      <c r="D33" s="78">
        <v>169.9</v>
      </c>
      <c r="E33" s="112"/>
      <c r="F33" s="69">
        <f>E33*D33</f>
        <v>0</v>
      </c>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row>
    <row r="34" spans="1:43">
      <c r="A34" s="108"/>
      <c r="B34" s="76"/>
      <c r="C34" s="77"/>
      <c r="D34" s="78"/>
      <c r="E34" s="112"/>
      <c r="F34" s="69"/>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row>
    <row r="35" spans="1:43" ht="45">
      <c r="A35" s="108" t="s">
        <v>60</v>
      </c>
      <c r="B35" s="76" t="s">
        <v>111</v>
      </c>
      <c r="C35" s="77" t="s">
        <v>9</v>
      </c>
      <c r="D35" s="78">
        <v>684.1</v>
      </c>
      <c r="E35" s="112"/>
      <c r="F35" s="69">
        <f>E35*D35</f>
        <v>0</v>
      </c>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row>
    <row r="36" spans="1:43">
      <c r="A36" s="108"/>
      <c r="B36" s="76"/>
      <c r="C36" s="77"/>
      <c r="D36" s="78"/>
      <c r="E36" s="112"/>
      <c r="F36" s="69"/>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row>
    <row r="37" spans="1:43" ht="120">
      <c r="A37" s="108" t="s">
        <v>61</v>
      </c>
      <c r="B37" s="76" t="s">
        <v>112</v>
      </c>
      <c r="C37" s="77" t="s">
        <v>11</v>
      </c>
      <c r="D37" s="78">
        <v>159.69999999999999</v>
      </c>
      <c r="E37" s="112"/>
      <c r="F37" s="69">
        <f>E37*D37</f>
        <v>0</v>
      </c>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row>
    <row r="38" spans="1:43">
      <c r="A38" s="108"/>
      <c r="B38" s="76"/>
      <c r="C38" s="98"/>
      <c r="D38" s="78"/>
      <c r="E38" s="112"/>
      <c r="F38" s="69"/>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row>
    <row r="39" spans="1:43" ht="60">
      <c r="A39" s="108" t="s">
        <v>62</v>
      </c>
      <c r="B39" s="76" t="s">
        <v>113</v>
      </c>
      <c r="C39" s="98" t="s">
        <v>8</v>
      </c>
      <c r="D39" s="78">
        <v>2</v>
      </c>
      <c r="E39" s="112"/>
      <c r="F39" s="69">
        <f>E39*D39</f>
        <v>0</v>
      </c>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row>
    <row r="40" spans="1:43">
      <c r="A40" s="108"/>
      <c r="B40" s="76"/>
      <c r="C40" s="98"/>
      <c r="D40" s="78"/>
      <c r="E40" s="112"/>
      <c r="F40" s="69"/>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row>
    <row r="41" spans="1:43" ht="60">
      <c r="A41" s="108" t="s">
        <v>63</v>
      </c>
      <c r="B41" s="76" t="s">
        <v>114</v>
      </c>
      <c r="C41" s="98" t="s">
        <v>8</v>
      </c>
      <c r="D41" s="78">
        <v>4</v>
      </c>
      <c r="E41" s="112"/>
      <c r="F41" s="69">
        <f>E41*D41</f>
        <v>0</v>
      </c>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row>
    <row r="42" spans="1:43">
      <c r="A42" s="108"/>
      <c r="B42" s="76"/>
      <c r="C42" s="98"/>
      <c r="D42" s="78"/>
      <c r="E42" s="112"/>
      <c r="F42" s="69"/>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row>
    <row r="43" spans="1:43" ht="60">
      <c r="A43" s="108" t="s">
        <v>64</v>
      </c>
      <c r="B43" s="76" t="s">
        <v>286</v>
      </c>
      <c r="C43" s="98" t="s">
        <v>8</v>
      </c>
      <c r="D43" s="78">
        <v>1</v>
      </c>
      <c r="E43" s="112"/>
      <c r="F43" s="69">
        <f>E43*D43</f>
        <v>0</v>
      </c>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row>
    <row r="44" spans="1:43">
      <c r="A44" s="108"/>
      <c r="B44" s="76"/>
      <c r="C44" s="98"/>
      <c r="D44" s="78"/>
      <c r="E44" s="112"/>
      <c r="F44" s="69"/>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row>
    <row r="45" spans="1:43" ht="60">
      <c r="A45" s="108" t="s">
        <v>65</v>
      </c>
      <c r="B45" s="76" t="s">
        <v>287</v>
      </c>
      <c r="C45" s="77" t="s">
        <v>8</v>
      </c>
      <c r="D45" s="78">
        <v>3</v>
      </c>
      <c r="E45" s="112"/>
      <c r="F45" s="69">
        <f>E45*D45</f>
        <v>0</v>
      </c>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row>
    <row r="46" spans="1:43">
      <c r="A46" s="108"/>
      <c r="B46" s="76"/>
      <c r="C46" s="77"/>
      <c r="D46" s="78"/>
      <c r="E46" s="112"/>
      <c r="F46" s="69"/>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row>
    <row r="47" spans="1:43" ht="90">
      <c r="A47" s="108" t="s">
        <v>66</v>
      </c>
      <c r="B47" s="76" t="s">
        <v>115</v>
      </c>
      <c r="C47" s="77" t="s">
        <v>8</v>
      </c>
      <c r="D47" s="78">
        <v>10</v>
      </c>
      <c r="E47" s="112"/>
      <c r="F47" s="69">
        <f>E47*D47</f>
        <v>0</v>
      </c>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row>
    <row r="48" spans="1:43">
      <c r="A48" s="108"/>
      <c r="B48" s="76"/>
      <c r="C48" s="77"/>
      <c r="D48" s="78"/>
      <c r="E48" s="112"/>
      <c r="F48" s="69"/>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row>
    <row r="49" spans="1:43">
      <c r="A49" s="108" t="s">
        <v>67</v>
      </c>
      <c r="B49" s="76" t="s">
        <v>116</v>
      </c>
      <c r="C49" s="77" t="s">
        <v>26</v>
      </c>
      <c r="D49" s="78">
        <v>159.69999999999999</v>
      </c>
      <c r="E49" s="112"/>
      <c r="F49" s="69">
        <f>E49*D49</f>
        <v>0</v>
      </c>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row>
    <row r="50" spans="1:43">
      <c r="A50" s="108"/>
      <c r="B50" s="76"/>
      <c r="C50" s="77"/>
      <c r="D50" s="78"/>
      <c r="E50" s="112"/>
      <c r="F50" s="69"/>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row>
    <row r="51" spans="1:43" ht="30">
      <c r="A51" s="108" t="s">
        <v>68</v>
      </c>
      <c r="B51" s="76" t="s">
        <v>117</v>
      </c>
      <c r="C51" s="77" t="s">
        <v>26</v>
      </c>
      <c r="D51" s="78">
        <v>159.69999999999999</v>
      </c>
      <c r="E51" s="112"/>
      <c r="F51" s="69">
        <f>E51*D51</f>
        <v>0</v>
      </c>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row>
    <row r="52" spans="1:43">
      <c r="A52" s="108"/>
      <c r="B52" s="76"/>
      <c r="C52" s="77"/>
      <c r="D52" s="78"/>
      <c r="E52" s="112"/>
      <c r="F52" s="69"/>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row>
    <row r="53" spans="1:43">
      <c r="A53" s="108" t="s">
        <v>69</v>
      </c>
      <c r="B53" s="76" t="s">
        <v>288</v>
      </c>
      <c r="C53" s="77" t="s">
        <v>8</v>
      </c>
      <c r="D53" s="78">
        <v>1</v>
      </c>
      <c r="E53" s="112"/>
      <c r="F53" s="69">
        <f>E53*D53</f>
        <v>0</v>
      </c>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row>
    <row r="54" spans="1:43">
      <c r="A54" s="108"/>
      <c r="B54" s="76"/>
      <c r="C54" s="77"/>
      <c r="D54" s="78"/>
      <c r="E54" s="112"/>
      <c r="F54" s="69"/>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row>
    <row r="55" spans="1:43">
      <c r="A55" s="108" t="s">
        <v>70</v>
      </c>
      <c r="B55" s="76" t="s">
        <v>289</v>
      </c>
      <c r="C55" s="77" t="s">
        <v>8</v>
      </c>
      <c r="D55" s="78">
        <v>1</v>
      </c>
      <c r="E55" s="112"/>
      <c r="F55" s="69">
        <f>E55*D55</f>
        <v>0</v>
      </c>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row>
    <row r="56" spans="1:43">
      <c r="A56" s="108"/>
      <c r="B56" s="76"/>
      <c r="C56" s="77"/>
      <c r="D56" s="78"/>
      <c r="E56" s="112"/>
      <c r="F56" s="69"/>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row>
    <row r="57" spans="1:43">
      <c r="A57" s="108" t="s">
        <v>70</v>
      </c>
      <c r="B57" s="76" t="s">
        <v>290</v>
      </c>
      <c r="C57" s="77" t="s">
        <v>8</v>
      </c>
      <c r="D57" s="78">
        <v>2</v>
      </c>
      <c r="E57" s="112"/>
      <c r="F57" s="69">
        <f>E57*D57</f>
        <v>0</v>
      </c>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row>
    <row r="58" spans="1:43">
      <c r="A58" s="108"/>
      <c r="B58" s="76"/>
      <c r="C58" s="77"/>
      <c r="D58" s="78"/>
      <c r="E58" s="112"/>
      <c r="F58" s="69"/>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row>
    <row r="59" spans="1:43" ht="30">
      <c r="A59" s="108" t="s">
        <v>71</v>
      </c>
      <c r="B59" s="123" t="s">
        <v>156</v>
      </c>
      <c r="C59" s="77" t="s">
        <v>22</v>
      </c>
      <c r="D59" s="78">
        <v>1</v>
      </c>
      <c r="E59" s="112"/>
      <c r="F59" s="69">
        <f>E59*D59</f>
        <v>0</v>
      </c>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row>
    <row r="60" spans="1:43">
      <c r="A60" s="108"/>
      <c r="B60" s="76"/>
      <c r="C60" s="77"/>
      <c r="D60" s="78"/>
      <c r="E60" s="112"/>
      <c r="F60" s="69"/>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row>
    <row r="61" spans="1:43" ht="30">
      <c r="A61" s="108" t="s">
        <v>72</v>
      </c>
      <c r="B61" s="76" t="s">
        <v>31</v>
      </c>
      <c r="C61" s="98">
        <v>0.05</v>
      </c>
      <c r="D61" s="78"/>
      <c r="E61" s="112"/>
      <c r="F61" s="69">
        <f>SUM(F11:F60)*C61</f>
        <v>0</v>
      </c>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row>
    <row r="62" spans="1:43" ht="15.6" thickBot="1"/>
    <row r="63" spans="1:43" ht="19.8" thickBot="1">
      <c r="A63" s="86" t="s">
        <v>20</v>
      </c>
      <c r="B63" s="87" t="s">
        <v>284</v>
      </c>
      <c r="C63" s="62"/>
      <c r="D63" s="63"/>
      <c r="E63" s="64"/>
      <c r="F63" s="113">
        <f>SUM(F11:F62)</f>
        <v>0</v>
      </c>
    </row>
    <row r="64" spans="1:43" ht="15.6" thickBot="1"/>
    <row r="65" spans="1:6" ht="19.8" thickBot="1">
      <c r="A65" s="86" t="s">
        <v>174</v>
      </c>
      <c r="B65" s="87" t="s">
        <v>291</v>
      </c>
      <c r="C65" s="62"/>
      <c r="D65" s="63"/>
      <c r="E65" s="64"/>
      <c r="F65" s="65"/>
    </row>
    <row r="66" spans="1:6">
      <c r="A66" s="67"/>
      <c r="B66" s="68"/>
      <c r="C66" s="71"/>
      <c r="D66" s="72"/>
      <c r="E66" s="73"/>
      <c r="F66" s="74"/>
    </row>
    <row r="67" spans="1:6">
      <c r="A67" s="75"/>
      <c r="B67" s="76"/>
      <c r="C67" s="77"/>
      <c r="D67" s="78"/>
      <c r="E67" s="112"/>
      <c r="F67" s="69"/>
    </row>
    <row r="68" spans="1:6" ht="45">
      <c r="A68" s="108" t="s">
        <v>178</v>
      </c>
      <c r="B68" s="76" t="s">
        <v>99</v>
      </c>
      <c r="C68" s="77" t="s">
        <v>11</v>
      </c>
      <c r="D68" s="78">
        <v>17.399999999999999</v>
      </c>
      <c r="E68" s="112"/>
      <c r="F68" s="69">
        <f>E68*D68</f>
        <v>0</v>
      </c>
    </row>
    <row r="69" spans="1:6">
      <c r="A69" s="108"/>
      <c r="B69" s="76"/>
      <c r="C69" s="77"/>
      <c r="D69" s="78"/>
      <c r="E69" s="112"/>
      <c r="F69" s="69"/>
    </row>
    <row r="70" spans="1:6" ht="30">
      <c r="A70" s="108" t="s">
        <v>179</v>
      </c>
      <c r="B70" s="76" t="s">
        <v>100</v>
      </c>
      <c r="C70" s="77" t="s">
        <v>25</v>
      </c>
      <c r="D70" s="78">
        <v>1</v>
      </c>
      <c r="E70" s="112"/>
      <c r="F70" s="69">
        <f>E70*D70</f>
        <v>0</v>
      </c>
    </row>
    <row r="71" spans="1:6">
      <c r="A71" s="108"/>
      <c r="B71" s="76"/>
      <c r="C71" s="77"/>
      <c r="D71" s="78"/>
      <c r="E71" s="112"/>
      <c r="F71" s="69"/>
    </row>
    <row r="72" spans="1:6" ht="30">
      <c r="A72" s="108" t="s">
        <v>180</v>
      </c>
      <c r="B72" s="76" t="s">
        <v>101</v>
      </c>
      <c r="C72" s="77" t="s">
        <v>11</v>
      </c>
      <c r="D72" s="78">
        <v>17.399999999999999</v>
      </c>
      <c r="E72" s="112"/>
      <c r="F72" s="69">
        <f>E72*D72</f>
        <v>0</v>
      </c>
    </row>
    <row r="73" spans="1:6">
      <c r="A73" s="108"/>
      <c r="B73" s="76"/>
      <c r="C73" s="77"/>
      <c r="D73" s="78"/>
      <c r="E73" s="112"/>
      <c r="F73" s="69"/>
    </row>
    <row r="74" spans="1:6" ht="60">
      <c r="A74" s="108" t="s">
        <v>293</v>
      </c>
      <c r="B74" s="76" t="s">
        <v>102</v>
      </c>
      <c r="C74" s="77" t="s">
        <v>11</v>
      </c>
      <c r="D74" s="78">
        <v>17.399999999999999</v>
      </c>
      <c r="E74" s="112"/>
      <c r="F74" s="69">
        <f>E74*D74</f>
        <v>0</v>
      </c>
    </row>
    <row r="75" spans="1:6">
      <c r="A75" s="108"/>
      <c r="B75" s="76"/>
      <c r="C75" s="77"/>
      <c r="D75" s="78"/>
      <c r="E75" s="112"/>
      <c r="F75" s="69"/>
    </row>
    <row r="76" spans="1:6">
      <c r="A76" s="108" t="s">
        <v>294</v>
      </c>
      <c r="B76" s="76" t="s">
        <v>103</v>
      </c>
      <c r="C76" s="77" t="s">
        <v>21</v>
      </c>
      <c r="D76" s="78">
        <v>3</v>
      </c>
      <c r="E76" s="112"/>
      <c r="F76" s="69">
        <f>E76*D76</f>
        <v>0</v>
      </c>
    </row>
    <row r="77" spans="1:6">
      <c r="A77" s="108"/>
      <c r="B77" s="76"/>
      <c r="C77" s="77"/>
      <c r="D77" s="78"/>
      <c r="E77" s="112"/>
      <c r="F77" s="69"/>
    </row>
    <row r="78" spans="1:6">
      <c r="A78" s="108" t="s">
        <v>295</v>
      </c>
      <c r="B78" s="76" t="s">
        <v>104</v>
      </c>
      <c r="C78" s="77" t="s">
        <v>21</v>
      </c>
      <c r="D78" s="78">
        <v>1</v>
      </c>
      <c r="E78" s="112"/>
      <c r="F78" s="69">
        <f>E78*D78</f>
        <v>0</v>
      </c>
    </row>
    <row r="79" spans="1:6">
      <c r="A79" s="108"/>
      <c r="B79" s="76"/>
      <c r="C79" s="77"/>
      <c r="D79" s="78"/>
      <c r="E79" s="112"/>
      <c r="F79" s="69"/>
    </row>
    <row r="80" spans="1:6" ht="45">
      <c r="A80" s="108" t="s">
        <v>296</v>
      </c>
      <c r="B80" s="76" t="s">
        <v>285</v>
      </c>
      <c r="C80" s="77" t="s">
        <v>10</v>
      </c>
      <c r="D80" s="78">
        <v>40</v>
      </c>
      <c r="E80" s="112"/>
      <c r="F80" s="69">
        <f>E80*D80</f>
        <v>0</v>
      </c>
    </row>
    <row r="81" spans="1:6">
      <c r="A81" s="108"/>
      <c r="B81" s="76"/>
      <c r="C81" s="77"/>
      <c r="D81" s="78"/>
      <c r="E81" s="112"/>
      <c r="F81" s="69"/>
    </row>
    <row r="82" spans="1:6" ht="45">
      <c r="A82" s="108" t="s">
        <v>297</v>
      </c>
      <c r="B82" s="76" t="s">
        <v>106</v>
      </c>
      <c r="C82" s="77" t="s">
        <v>10</v>
      </c>
      <c r="D82" s="78">
        <v>50.4</v>
      </c>
      <c r="E82" s="112"/>
      <c r="F82" s="69">
        <f>E82*D82</f>
        <v>0</v>
      </c>
    </row>
    <row r="83" spans="1:6">
      <c r="A83" s="108"/>
      <c r="B83" s="76"/>
      <c r="C83" s="77"/>
      <c r="D83" s="78"/>
      <c r="E83" s="112"/>
      <c r="F83" s="69"/>
    </row>
    <row r="84" spans="1:6" ht="30">
      <c r="A84" s="108" t="s">
        <v>298</v>
      </c>
      <c r="B84" s="76" t="s">
        <v>107</v>
      </c>
      <c r="C84" s="77" t="s">
        <v>10</v>
      </c>
      <c r="D84" s="78">
        <v>10.1</v>
      </c>
      <c r="E84" s="112"/>
      <c r="F84" s="69">
        <f>E84*D84</f>
        <v>0</v>
      </c>
    </row>
    <row r="85" spans="1:6">
      <c r="A85" s="108"/>
      <c r="B85" s="76"/>
      <c r="C85" s="77"/>
      <c r="D85" s="78"/>
      <c r="E85" s="112"/>
      <c r="F85" s="69"/>
    </row>
    <row r="86" spans="1:6">
      <c r="A86" s="108" t="s">
        <v>299</v>
      </c>
      <c r="B86" s="76" t="s">
        <v>108</v>
      </c>
      <c r="C86" s="77" t="s">
        <v>9</v>
      </c>
      <c r="D86" s="78">
        <v>27.8</v>
      </c>
      <c r="E86" s="112"/>
      <c r="F86" s="69">
        <f>E86*D86</f>
        <v>0</v>
      </c>
    </row>
    <row r="87" spans="1:6">
      <c r="A87" s="108"/>
      <c r="B87" s="76"/>
      <c r="C87" s="77"/>
      <c r="D87" s="78"/>
      <c r="E87" s="112"/>
      <c r="F87" s="69"/>
    </row>
    <row r="88" spans="1:6" ht="60">
      <c r="A88" s="108" t="s">
        <v>300</v>
      </c>
      <c r="B88" s="76" t="s">
        <v>109</v>
      </c>
      <c r="C88" s="77" t="s">
        <v>10</v>
      </c>
      <c r="D88" s="78">
        <v>2.8</v>
      </c>
      <c r="E88" s="112"/>
      <c r="F88" s="69">
        <f>E88*D88</f>
        <v>0</v>
      </c>
    </row>
    <row r="89" spans="1:6">
      <c r="A89" s="108"/>
      <c r="B89" s="76"/>
      <c r="C89" s="77"/>
      <c r="D89" s="78"/>
      <c r="E89" s="112"/>
      <c r="F89" s="69"/>
    </row>
    <row r="90" spans="1:6" ht="60">
      <c r="A90" s="108" t="s">
        <v>301</v>
      </c>
      <c r="B90" s="76" t="s">
        <v>110</v>
      </c>
      <c r="C90" s="77" t="s">
        <v>10</v>
      </c>
      <c r="D90" s="78">
        <v>18.5</v>
      </c>
      <c r="E90" s="112"/>
      <c r="F90" s="69">
        <f>E90*D90</f>
        <v>0</v>
      </c>
    </row>
    <row r="91" spans="1:6">
      <c r="A91" s="108"/>
      <c r="B91" s="76"/>
      <c r="C91" s="77"/>
      <c r="D91" s="78"/>
      <c r="E91" s="112"/>
      <c r="F91" s="69"/>
    </row>
    <row r="92" spans="1:6" ht="45">
      <c r="A92" s="108" t="s">
        <v>302</v>
      </c>
      <c r="B92" s="76" t="s">
        <v>111</v>
      </c>
      <c r="C92" s="77" t="s">
        <v>9</v>
      </c>
      <c r="D92" s="78">
        <v>74.3</v>
      </c>
      <c r="E92" s="112"/>
      <c r="F92" s="69">
        <f>E92*D92</f>
        <v>0</v>
      </c>
    </row>
    <row r="93" spans="1:6">
      <c r="A93" s="108"/>
      <c r="B93" s="76"/>
      <c r="C93" s="77"/>
      <c r="D93" s="78"/>
      <c r="E93" s="112"/>
      <c r="F93" s="69"/>
    </row>
    <row r="94" spans="1:6" ht="120">
      <c r="A94" s="108" t="s">
        <v>303</v>
      </c>
      <c r="B94" s="76" t="s">
        <v>112</v>
      </c>
      <c r="C94" s="77" t="s">
        <v>11</v>
      </c>
      <c r="D94" s="78">
        <v>17.399999999999999</v>
      </c>
      <c r="E94" s="112"/>
      <c r="F94" s="69">
        <f>E94*D94</f>
        <v>0</v>
      </c>
    </row>
    <row r="95" spans="1:6">
      <c r="A95" s="108"/>
      <c r="B95" s="76"/>
      <c r="C95" s="98"/>
      <c r="D95" s="78"/>
      <c r="E95" s="112"/>
      <c r="F95" s="69"/>
    </row>
    <row r="96" spans="1:6" ht="60">
      <c r="A96" s="108" t="s">
        <v>304</v>
      </c>
      <c r="B96" s="76" t="s">
        <v>114</v>
      </c>
      <c r="C96" s="98" t="s">
        <v>8</v>
      </c>
      <c r="D96" s="78">
        <v>1</v>
      </c>
      <c r="E96" s="112"/>
      <c r="F96" s="69">
        <f>E96*D96</f>
        <v>0</v>
      </c>
    </row>
    <row r="97" spans="1:6">
      <c r="A97" s="108"/>
      <c r="B97" s="76"/>
      <c r="C97" s="77"/>
      <c r="D97" s="78"/>
      <c r="E97" s="112"/>
      <c r="F97" s="69"/>
    </row>
    <row r="98" spans="1:6" ht="90">
      <c r="A98" s="108" t="s">
        <v>305</v>
      </c>
      <c r="B98" s="76" t="s">
        <v>115</v>
      </c>
      <c r="C98" s="77" t="s">
        <v>8</v>
      </c>
      <c r="D98" s="78">
        <v>1</v>
      </c>
      <c r="E98" s="112"/>
      <c r="F98" s="69">
        <f>E98*D98</f>
        <v>0</v>
      </c>
    </row>
    <row r="99" spans="1:6">
      <c r="A99" s="108"/>
      <c r="B99" s="76"/>
      <c r="C99" s="77"/>
      <c r="D99" s="78"/>
      <c r="E99" s="112"/>
      <c r="F99" s="69"/>
    </row>
    <row r="100" spans="1:6">
      <c r="A100" s="108" t="s">
        <v>306</v>
      </c>
      <c r="B100" s="76" t="s">
        <v>116</v>
      </c>
      <c r="C100" s="77" t="s">
        <v>26</v>
      </c>
      <c r="D100" s="78">
        <v>17.399999999999999</v>
      </c>
      <c r="E100" s="112"/>
      <c r="F100" s="69">
        <f>E100*D100</f>
        <v>0</v>
      </c>
    </row>
    <row r="101" spans="1:6">
      <c r="A101" s="108"/>
      <c r="B101" s="76"/>
      <c r="C101" s="77"/>
      <c r="D101" s="78"/>
      <c r="E101" s="112"/>
      <c r="F101" s="69"/>
    </row>
    <row r="102" spans="1:6" ht="30">
      <c r="A102" s="108" t="s">
        <v>307</v>
      </c>
      <c r="B102" s="76" t="s">
        <v>117</v>
      </c>
      <c r="C102" s="77" t="s">
        <v>26</v>
      </c>
      <c r="D102" s="78">
        <v>17.399999999999999</v>
      </c>
      <c r="E102" s="112"/>
      <c r="F102" s="69">
        <f>E102*D102</f>
        <v>0</v>
      </c>
    </row>
    <row r="103" spans="1:6">
      <c r="A103" s="108"/>
      <c r="B103" s="76"/>
      <c r="C103" s="77"/>
      <c r="D103" s="78"/>
      <c r="E103" s="112"/>
      <c r="F103" s="69"/>
    </row>
    <row r="104" spans="1:6">
      <c r="A104" s="108" t="s">
        <v>308</v>
      </c>
      <c r="B104" s="76" t="s">
        <v>288</v>
      </c>
      <c r="C104" s="77" t="s">
        <v>8</v>
      </c>
      <c r="D104" s="78">
        <v>1</v>
      </c>
      <c r="E104" s="112"/>
      <c r="F104" s="69">
        <f>E104*D104</f>
        <v>0</v>
      </c>
    </row>
    <row r="105" spans="1:6">
      <c r="A105" s="108"/>
      <c r="B105" s="76"/>
      <c r="C105" s="77"/>
      <c r="D105" s="78"/>
      <c r="E105" s="112"/>
      <c r="F105" s="69"/>
    </row>
    <row r="106" spans="1:6">
      <c r="A106" s="108" t="s">
        <v>309</v>
      </c>
      <c r="B106" s="76" t="s">
        <v>289</v>
      </c>
      <c r="C106" s="77" t="s">
        <v>8</v>
      </c>
      <c r="D106" s="78">
        <v>2</v>
      </c>
      <c r="E106" s="112"/>
      <c r="F106" s="69">
        <f>E106*D106</f>
        <v>0</v>
      </c>
    </row>
    <row r="107" spans="1:6">
      <c r="A107" s="108"/>
      <c r="B107" s="76"/>
      <c r="C107" s="77"/>
      <c r="D107" s="78"/>
      <c r="E107" s="112"/>
      <c r="F107" s="69"/>
    </row>
    <row r="108" spans="1:6" ht="30">
      <c r="A108" s="108" t="s">
        <v>310</v>
      </c>
      <c r="B108" s="123" t="s">
        <v>156</v>
      </c>
      <c r="C108" s="77" t="s">
        <v>22</v>
      </c>
      <c r="D108" s="78">
        <v>1</v>
      </c>
      <c r="E108" s="112"/>
      <c r="F108" s="69">
        <f>E108*D108</f>
        <v>0</v>
      </c>
    </row>
    <row r="109" spans="1:6">
      <c r="A109" s="108"/>
      <c r="B109" s="76"/>
      <c r="C109" s="77"/>
      <c r="D109" s="78"/>
      <c r="E109" s="112"/>
      <c r="F109" s="69"/>
    </row>
    <row r="110" spans="1:6" ht="30">
      <c r="A110" s="108" t="s">
        <v>311</v>
      </c>
      <c r="B110" s="76" t="s">
        <v>31</v>
      </c>
      <c r="C110" s="98">
        <v>0.05</v>
      </c>
      <c r="D110" s="78"/>
      <c r="E110" s="112"/>
      <c r="F110" s="69">
        <f>SUM(F68:F109)*C110</f>
        <v>0</v>
      </c>
    </row>
    <row r="111" spans="1:6" ht="15.6" thickBot="1"/>
    <row r="112" spans="1:6" ht="19.8" thickBot="1">
      <c r="A112" s="86" t="s">
        <v>174</v>
      </c>
      <c r="B112" s="87" t="s">
        <v>292</v>
      </c>
      <c r="C112" s="62"/>
      <c r="D112" s="63"/>
      <c r="E112" s="64"/>
      <c r="F112" s="113">
        <f>SUM(F68:F111)</f>
        <v>0</v>
      </c>
    </row>
    <row r="113" spans="1:6" ht="15.6" thickBot="1"/>
    <row r="114" spans="1:6" ht="19.8" thickBot="1">
      <c r="A114" s="86" t="s">
        <v>175</v>
      </c>
      <c r="B114" s="87" t="s">
        <v>312</v>
      </c>
      <c r="C114" s="62"/>
      <c r="D114" s="63"/>
      <c r="E114" s="64"/>
      <c r="F114" s="65"/>
    </row>
    <row r="115" spans="1:6">
      <c r="A115" s="67"/>
      <c r="B115" s="68"/>
      <c r="C115" s="71"/>
      <c r="D115" s="72"/>
      <c r="E115" s="73"/>
      <c r="F115" s="74"/>
    </row>
    <row r="116" spans="1:6">
      <c r="A116" s="75"/>
      <c r="B116" s="76"/>
      <c r="C116" s="77"/>
      <c r="D116" s="78"/>
      <c r="E116" s="112"/>
      <c r="F116" s="69"/>
    </row>
    <row r="117" spans="1:6" ht="45">
      <c r="A117" s="108" t="s">
        <v>181</v>
      </c>
      <c r="B117" s="76" t="s">
        <v>99</v>
      </c>
      <c r="C117" s="77" t="s">
        <v>11</v>
      </c>
      <c r="D117" s="78">
        <v>45.4</v>
      </c>
      <c r="E117" s="112"/>
      <c r="F117" s="69">
        <f>E117*D117</f>
        <v>0</v>
      </c>
    </row>
    <row r="118" spans="1:6">
      <c r="A118" s="108"/>
      <c r="B118" s="76"/>
      <c r="C118" s="77"/>
      <c r="D118" s="78"/>
      <c r="E118" s="112"/>
      <c r="F118" s="69"/>
    </row>
    <row r="119" spans="1:6" ht="30">
      <c r="A119" s="108" t="s">
        <v>183</v>
      </c>
      <c r="B119" s="76" t="s">
        <v>100</v>
      </c>
      <c r="C119" s="77" t="s">
        <v>25</v>
      </c>
      <c r="D119" s="78">
        <v>2</v>
      </c>
      <c r="E119" s="112"/>
      <c r="F119" s="69">
        <f>E119*D119</f>
        <v>0</v>
      </c>
    </row>
    <row r="120" spans="1:6">
      <c r="A120" s="108"/>
      <c r="B120" s="76"/>
      <c r="C120" s="77"/>
      <c r="D120" s="78"/>
      <c r="E120" s="112"/>
      <c r="F120" s="69"/>
    </row>
    <row r="121" spans="1:6" ht="30">
      <c r="A121" s="108" t="s">
        <v>185</v>
      </c>
      <c r="B121" s="76" t="s">
        <v>101</v>
      </c>
      <c r="C121" s="77" t="s">
        <v>11</v>
      </c>
      <c r="D121" s="78">
        <v>45.4</v>
      </c>
      <c r="E121" s="112"/>
      <c r="F121" s="69">
        <f>E121*D121</f>
        <v>0</v>
      </c>
    </row>
    <row r="122" spans="1:6">
      <c r="A122" s="108"/>
      <c r="B122" s="76"/>
      <c r="C122" s="77"/>
      <c r="D122" s="78"/>
      <c r="E122" s="112"/>
      <c r="F122" s="69"/>
    </row>
    <row r="123" spans="1:6" ht="60">
      <c r="A123" s="108" t="s">
        <v>186</v>
      </c>
      <c r="B123" s="76" t="s">
        <v>102</v>
      </c>
      <c r="C123" s="77" t="s">
        <v>11</v>
      </c>
      <c r="D123" s="78">
        <v>45.4</v>
      </c>
      <c r="E123" s="112"/>
      <c r="F123" s="69">
        <f>E123*D123</f>
        <v>0</v>
      </c>
    </row>
    <row r="124" spans="1:6">
      <c r="A124" s="108"/>
      <c r="B124" s="76"/>
      <c r="C124" s="77"/>
      <c r="D124" s="78"/>
      <c r="E124" s="112"/>
      <c r="F124" s="69"/>
    </row>
    <row r="125" spans="1:6">
      <c r="A125" s="108" t="s">
        <v>187</v>
      </c>
      <c r="B125" s="76" t="s">
        <v>103</v>
      </c>
      <c r="C125" s="77" t="s">
        <v>21</v>
      </c>
      <c r="D125" s="78">
        <v>10</v>
      </c>
      <c r="E125" s="112"/>
      <c r="F125" s="69">
        <f>E125*D125</f>
        <v>0</v>
      </c>
    </row>
    <row r="126" spans="1:6">
      <c r="A126" s="108"/>
      <c r="B126" s="76"/>
      <c r="C126" s="77"/>
      <c r="D126" s="78"/>
      <c r="E126" s="112"/>
      <c r="F126" s="69"/>
    </row>
    <row r="127" spans="1:6">
      <c r="A127" s="108" t="s">
        <v>266</v>
      </c>
      <c r="B127" s="76" t="s">
        <v>104</v>
      </c>
      <c r="C127" s="77" t="s">
        <v>21</v>
      </c>
      <c r="D127" s="78">
        <v>5</v>
      </c>
      <c r="E127" s="112"/>
      <c r="F127" s="69">
        <f>E127*D127</f>
        <v>0</v>
      </c>
    </row>
    <row r="128" spans="1:6">
      <c r="A128" s="108"/>
      <c r="B128" s="76"/>
      <c r="C128" s="77"/>
      <c r="D128" s="78"/>
      <c r="E128" s="112"/>
      <c r="F128" s="69"/>
    </row>
    <row r="129" spans="1:6" ht="45">
      <c r="A129" s="108" t="s">
        <v>313</v>
      </c>
      <c r="B129" s="76" t="s">
        <v>285</v>
      </c>
      <c r="C129" s="77" t="s">
        <v>10</v>
      </c>
      <c r="D129" s="78">
        <v>35</v>
      </c>
      <c r="E129" s="112"/>
      <c r="F129" s="69">
        <f>E129*D129</f>
        <v>0</v>
      </c>
    </row>
    <row r="130" spans="1:6">
      <c r="A130" s="108"/>
      <c r="B130" s="76"/>
      <c r="C130" s="77"/>
      <c r="D130" s="78"/>
      <c r="E130" s="112"/>
      <c r="F130" s="69"/>
    </row>
    <row r="131" spans="1:6" ht="45">
      <c r="A131" s="108" t="s">
        <v>314</v>
      </c>
      <c r="B131" s="76" t="s">
        <v>106</v>
      </c>
      <c r="C131" s="77" t="s">
        <v>10</v>
      </c>
      <c r="D131" s="78">
        <v>126.4</v>
      </c>
      <c r="E131" s="112"/>
      <c r="F131" s="69">
        <f>E131*D131</f>
        <v>0</v>
      </c>
    </row>
    <row r="132" spans="1:6">
      <c r="A132" s="108"/>
      <c r="B132" s="76"/>
      <c r="C132" s="77"/>
      <c r="D132" s="78"/>
      <c r="E132" s="112"/>
      <c r="F132" s="69"/>
    </row>
    <row r="133" spans="1:6" ht="30">
      <c r="A133" s="108" t="s">
        <v>315</v>
      </c>
      <c r="B133" s="76" t="s">
        <v>107</v>
      </c>
      <c r="C133" s="77" t="s">
        <v>10</v>
      </c>
      <c r="D133" s="78">
        <v>17.899999999999999</v>
      </c>
      <c r="E133" s="112"/>
      <c r="F133" s="69">
        <f>E133*D133</f>
        <v>0</v>
      </c>
    </row>
    <row r="134" spans="1:6">
      <c r="A134" s="108"/>
      <c r="B134" s="76"/>
      <c r="C134" s="77"/>
      <c r="D134" s="78"/>
      <c r="E134" s="112"/>
      <c r="F134" s="69"/>
    </row>
    <row r="135" spans="1:6">
      <c r="A135" s="108" t="s">
        <v>316</v>
      </c>
      <c r="B135" s="76" t="s">
        <v>108</v>
      </c>
      <c r="C135" s="77" t="s">
        <v>9</v>
      </c>
      <c r="D135" s="78">
        <v>72.599999999999994</v>
      </c>
      <c r="E135" s="112"/>
      <c r="F135" s="69">
        <f>E135*D135</f>
        <v>0</v>
      </c>
    </row>
    <row r="136" spans="1:6">
      <c r="A136" s="108"/>
      <c r="B136" s="76"/>
      <c r="C136" s="77"/>
      <c r="D136" s="78"/>
      <c r="E136" s="112"/>
      <c r="F136" s="69"/>
    </row>
    <row r="137" spans="1:6" ht="60">
      <c r="A137" s="108" t="s">
        <v>317</v>
      </c>
      <c r="B137" s="76" t="s">
        <v>109</v>
      </c>
      <c r="C137" s="77" t="s">
        <v>10</v>
      </c>
      <c r="D137" s="78">
        <v>7.3</v>
      </c>
      <c r="E137" s="112"/>
      <c r="F137" s="69">
        <f>E137*D137</f>
        <v>0</v>
      </c>
    </row>
    <row r="138" spans="1:6">
      <c r="A138" s="108"/>
      <c r="B138" s="76"/>
      <c r="C138" s="77"/>
      <c r="D138" s="78"/>
      <c r="E138" s="112"/>
      <c r="F138" s="69"/>
    </row>
    <row r="139" spans="1:6" ht="60">
      <c r="A139" s="108" t="s">
        <v>318</v>
      </c>
      <c r="B139" s="76" t="s">
        <v>110</v>
      </c>
      <c r="C139" s="77" t="s">
        <v>10</v>
      </c>
      <c r="D139" s="78">
        <v>48.3</v>
      </c>
      <c r="E139" s="112"/>
      <c r="F139" s="69">
        <f>E139*D139</f>
        <v>0</v>
      </c>
    </row>
    <row r="140" spans="1:6">
      <c r="A140" s="108"/>
      <c r="B140" s="76"/>
      <c r="C140" s="77"/>
      <c r="D140" s="78"/>
      <c r="E140" s="112"/>
      <c r="F140" s="69"/>
    </row>
    <row r="141" spans="1:6" ht="45">
      <c r="A141" s="108" t="s">
        <v>319</v>
      </c>
      <c r="B141" s="76" t="s">
        <v>111</v>
      </c>
      <c r="C141" s="77" t="s">
        <v>9</v>
      </c>
      <c r="D141" s="78">
        <v>194.3</v>
      </c>
      <c r="E141" s="112"/>
      <c r="F141" s="69">
        <f>E141*D141</f>
        <v>0</v>
      </c>
    </row>
    <row r="142" spans="1:6">
      <c r="A142" s="108"/>
      <c r="B142" s="76"/>
      <c r="C142" s="77"/>
      <c r="D142" s="78"/>
      <c r="E142" s="112"/>
      <c r="F142" s="69"/>
    </row>
    <row r="143" spans="1:6" ht="120">
      <c r="A143" s="108" t="s">
        <v>320</v>
      </c>
      <c r="B143" s="76" t="s">
        <v>112</v>
      </c>
      <c r="C143" s="77" t="s">
        <v>11</v>
      </c>
      <c r="D143" s="78">
        <v>45.4</v>
      </c>
      <c r="E143" s="112"/>
      <c r="F143" s="69">
        <f>E143*D143</f>
        <v>0</v>
      </c>
    </row>
    <row r="144" spans="1:6">
      <c r="A144" s="108"/>
      <c r="B144" s="76"/>
      <c r="C144" s="98"/>
      <c r="D144" s="78"/>
      <c r="E144" s="112"/>
      <c r="F144" s="69"/>
    </row>
    <row r="145" spans="1:6" ht="60">
      <c r="A145" s="108" t="s">
        <v>321</v>
      </c>
      <c r="B145" s="76" t="s">
        <v>113</v>
      </c>
      <c r="C145" s="98" t="s">
        <v>8</v>
      </c>
      <c r="D145" s="78">
        <v>2</v>
      </c>
      <c r="E145" s="112"/>
      <c r="F145" s="69">
        <f>E145*D145</f>
        <v>0</v>
      </c>
    </row>
    <row r="146" spans="1:6">
      <c r="A146" s="108"/>
      <c r="B146" s="76"/>
      <c r="C146" s="77"/>
      <c r="D146" s="78"/>
      <c r="E146" s="112"/>
      <c r="F146" s="69"/>
    </row>
    <row r="147" spans="1:6" ht="90">
      <c r="A147" s="108" t="s">
        <v>322</v>
      </c>
      <c r="B147" s="76" t="s">
        <v>115</v>
      </c>
      <c r="C147" s="77" t="s">
        <v>8</v>
      </c>
      <c r="D147" s="78">
        <v>2</v>
      </c>
      <c r="E147" s="112"/>
      <c r="F147" s="69">
        <f>E147*D147</f>
        <v>0</v>
      </c>
    </row>
    <row r="148" spans="1:6">
      <c r="A148" s="108"/>
      <c r="B148" s="76"/>
      <c r="C148" s="77"/>
      <c r="D148" s="78"/>
      <c r="E148" s="112"/>
      <c r="F148" s="69"/>
    </row>
    <row r="149" spans="1:6">
      <c r="A149" s="108" t="s">
        <v>323</v>
      </c>
      <c r="B149" s="76" t="s">
        <v>116</v>
      </c>
      <c r="C149" s="77" t="s">
        <v>26</v>
      </c>
      <c r="D149" s="78">
        <v>45.4</v>
      </c>
      <c r="E149" s="112"/>
      <c r="F149" s="69">
        <f>E149*D149</f>
        <v>0</v>
      </c>
    </row>
    <row r="150" spans="1:6">
      <c r="A150" s="108"/>
      <c r="B150" s="76"/>
      <c r="C150" s="77"/>
      <c r="D150" s="78"/>
      <c r="E150" s="112"/>
      <c r="F150" s="69"/>
    </row>
    <row r="151" spans="1:6" ht="30">
      <c r="A151" s="108" t="s">
        <v>324</v>
      </c>
      <c r="B151" s="76" t="s">
        <v>117</v>
      </c>
      <c r="C151" s="77" t="s">
        <v>26</v>
      </c>
      <c r="D151" s="78">
        <v>45.4</v>
      </c>
      <c r="E151" s="112"/>
      <c r="F151" s="69">
        <f>E151*D151</f>
        <v>0</v>
      </c>
    </row>
    <row r="152" spans="1:6">
      <c r="A152" s="108"/>
      <c r="B152" s="76"/>
      <c r="C152" s="77"/>
      <c r="D152" s="78"/>
      <c r="E152" s="112"/>
      <c r="F152" s="69"/>
    </row>
    <row r="153" spans="1:6" ht="30">
      <c r="A153" s="108" t="s">
        <v>325</v>
      </c>
      <c r="B153" s="123" t="s">
        <v>156</v>
      </c>
      <c r="C153" s="77" t="s">
        <v>22</v>
      </c>
      <c r="D153" s="78">
        <v>1</v>
      </c>
      <c r="E153" s="112"/>
      <c r="F153" s="69">
        <f>E153*D153</f>
        <v>0</v>
      </c>
    </row>
    <row r="154" spans="1:6">
      <c r="A154" s="108"/>
      <c r="B154" s="76"/>
      <c r="C154" s="77"/>
      <c r="D154" s="78"/>
      <c r="E154" s="112"/>
      <c r="F154" s="69"/>
    </row>
    <row r="155" spans="1:6" ht="30">
      <c r="A155" s="108" t="s">
        <v>326</v>
      </c>
      <c r="B155" s="76" t="s">
        <v>31</v>
      </c>
      <c r="C155" s="98">
        <v>0.05</v>
      </c>
      <c r="D155" s="78"/>
      <c r="E155" s="112"/>
      <c r="F155" s="69">
        <f>SUM(F117:F154)*C155</f>
        <v>0</v>
      </c>
    </row>
    <row r="156" spans="1:6" ht="15.6" thickBot="1"/>
    <row r="157" spans="1:6" ht="19.8" thickBot="1">
      <c r="A157" s="86" t="s">
        <v>175</v>
      </c>
      <c r="B157" s="87" t="s">
        <v>312</v>
      </c>
      <c r="C157" s="62"/>
      <c r="D157" s="63"/>
      <c r="E157" s="64"/>
      <c r="F157" s="113">
        <f>SUM(F117:F156)</f>
        <v>0</v>
      </c>
    </row>
  </sheetData>
  <mergeCells count="3">
    <mergeCell ref="A1:F2"/>
    <mergeCell ref="A3:B3"/>
    <mergeCell ref="A4:F4"/>
  </mergeCells>
  <pageMargins left="0.70866141732283472" right="0.70866141732283472" top="0.74803149606299213" bottom="0.74803149606299213" header="0.31496062992125984" footer="0.31496062992125984"/>
  <pageSetup paperSize="9" scale="68" firstPageNumber="3" fitToHeight="0" orientation="portrait" useFirstPageNumber="1" r:id="rId1"/>
  <headerFooter>
    <oddFooter>&amp;CMeteorna kanalizacija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63"/>
  <sheetViews>
    <sheetView view="pageBreakPreview" topLeftCell="A52" zoomScaleNormal="130" zoomScaleSheetLayoutView="100" workbookViewId="0">
      <selection activeCell="E13" sqref="E13"/>
    </sheetView>
  </sheetViews>
  <sheetFormatPr defaultColWidth="10.33203125" defaultRowHeight="15"/>
  <cols>
    <col min="1" max="1" width="10.44140625" style="83" bestFit="1" customWidth="1"/>
    <col min="2" max="2" width="75.5546875" style="84" customWidth="1"/>
    <col min="3" max="3" width="6.44140625" style="80" bestFit="1" customWidth="1"/>
    <col min="4" max="4" width="9.44140625" style="81" bestFit="1" customWidth="1"/>
    <col min="5" max="5" width="11" style="82" bestFit="1" customWidth="1"/>
    <col min="6" max="6" width="14.5546875" style="85" bestFit="1" customWidth="1"/>
    <col min="7" max="16384" width="10.33203125" style="49"/>
  </cols>
  <sheetData>
    <row r="1" spans="1:43" s="39" customFormat="1">
      <c r="A1" s="513" t="s">
        <v>157</v>
      </c>
      <c r="B1" s="514"/>
      <c r="C1" s="514"/>
      <c r="D1" s="514"/>
      <c r="E1" s="514"/>
      <c r="F1" s="515"/>
    </row>
    <row r="2" spans="1:43" s="39" customFormat="1" ht="15.6" thickBot="1">
      <c r="A2" s="516"/>
      <c r="B2" s="517"/>
      <c r="C2" s="517"/>
      <c r="D2" s="517"/>
      <c r="E2" s="517"/>
      <c r="F2" s="518"/>
    </row>
    <row r="3" spans="1:43" s="39" customFormat="1" ht="15.6" thickBot="1">
      <c r="A3" s="519"/>
      <c r="B3" s="520"/>
      <c r="C3" s="40"/>
      <c r="D3" s="41"/>
      <c r="E3" s="42"/>
      <c r="F3" s="43"/>
    </row>
    <row r="4" spans="1:43" s="44" customFormat="1" ht="19.8" thickBot="1">
      <c r="A4" s="524" t="s">
        <v>118</v>
      </c>
      <c r="B4" s="525"/>
      <c r="C4" s="525"/>
      <c r="D4" s="525"/>
      <c r="E4" s="525"/>
      <c r="F4" s="526"/>
    </row>
    <row r="5" spans="1:43">
      <c r="A5" s="45"/>
      <c r="B5" s="46"/>
      <c r="C5" s="47"/>
      <c r="D5" s="47"/>
      <c r="E5" s="48"/>
      <c r="F5" s="48"/>
    </row>
    <row r="6" spans="1:43" s="55" customFormat="1" ht="30">
      <c r="A6" s="50" t="s">
        <v>0</v>
      </c>
      <c r="B6" s="51" t="s">
        <v>1</v>
      </c>
      <c r="C6" s="52" t="s">
        <v>3</v>
      </c>
      <c r="D6" s="53" t="s">
        <v>7</v>
      </c>
      <c r="E6" s="54" t="s">
        <v>4</v>
      </c>
      <c r="F6" s="54" t="s">
        <v>5</v>
      </c>
    </row>
    <row r="7" spans="1:43" s="39" customFormat="1" ht="15.6" thickBot="1">
      <c r="A7" s="56"/>
      <c r="B7" s="57"/>
      <c r="C7" s="58"/>
      <c r="D7" s="59"/>
      <c r="E7" s="60"/>
      <c r="F7" s="61"/>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row>
    <row r="8" spans="1:43" s="66" customFormat="1" ht="19.8" thickBot="1">
      <c r="A8" s="86" t="s">
        <v>13</v>
      </c>
      <c r="B8" s="87" t="s">
        <v>330</v>
      </c>
      <c r="C8" s="62"/>
      <c r="D8" s="63"/>
      <c r="E8" s="64"/>
      <c r="F8" s="65"/>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row>
    <row r="9" spans="1:43" s="70" customFormat="1">
      <c r="A9" s="67"/>
      <c r="B9" s="68"/>
      <c r="C9" s="71"/>
      <c r="D9" s="72"/>
      <c r="E9" s="73"/>
      <c r="F9" s="7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row>
    <row r="10" spans="1:43">
      <c r="A10" s="75"/>
      <c r="B10" s="76"/>
      <c r="C10" s="77"/>
      <c r="D10" s="78"/>
      <c r="E10" s="112"/>
      <c r="F10" s="69"/>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row>
    <row r="11" spans="1:43" ht="45">
      <c r="A11" s="108" t="s">
        <v>79</v>
      </c>
      <c r="B11" s="76" t="s">
        <v>99</v>
      </c>
      <c r="C11" s="77" t="s">
        <v>11</v>
      </c>
      <c r="D11" s="78">
        <v>152.19999999999999</v>
      </c>
      <c r="E11" s="112"/>
      <c r="F11" s="69">
        <f>E11*D11</f>
        <v>0</v>
      </c>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row>
    <row r="12" spans="1:43">
      <c r="A12" s="108"/>
      <c r="B12" s="76"/>
      <c r="C12" s="77"/>
      <c r="D12" s="78"/>
      <c r="E12" s="112"/>
      <c r="F12" s="69"/>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row>
    <row r="13" spans="1:43" ht="30">
      <c r="A13" s="108" t="s">
        <v>80</v>
      </c>
      <c r="B13" s="76" t="s">
        <v>100</v>
      </c>
      <c r="C13" s="77" t="s">
        <v>25</v>
      </c>
      <c r="D13" s="78">
        <v>7</v>
      </c>
      <c r="E13" s="112"/>
      <c r="F13" s="69">
        <f>E13*D13</f>
        <v>0</v>
      </c>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row>
    <row r="14" spans="1:43">
      <c r="A14" s="108"/>
      <c r="B14" s="76"/>
      <c r="C14" s="77"/>
      <c r="D14" s="78"/>
      <c r="E14" s="112"/>
      <c r="F14" s="69"/>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row>
    <row r="15" spans="1:43" ht="30">
      <c r="A15" s="108" t="s">
        <v>81</v>
      </c>
      <c r="B15" s="76" t="s">
        <v>101</v>
      </c>
      <c r="C15" s="77" t="s">
        <v>11</v>
      </c>
      <c r="D15" s="78">
        <v>152.19999999999999</v>
      </c>
      <c r="E15" s="112"/>
      <c r="F15" s="69">
        <f>E15*D15</f>
        <v>0</v>
      </c>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row>
    <row r="16" spans="1:43">
      <c r="A16" s="108"/>
      <c r="B16" s="76"/>
      <c r="C16" s="77"/>
      <c r="D16" s="78"/>
      <c r="E16" s="112"/>
      <c r="F16" s="69"/>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row>
    <row r="17" spans="1:43" ht="60">
      <c r="A17" s="108" t="s">
        <v>128</v>
      </c>
      <c r="B17" s="76" t="s">
        <v>102</v>
      </c>
      <c r="C17" s="77" t="s">
        <v>11</v>
      </c>
      <c r="D17" s="78">
        <v>152.19999999999999</v>
      </c>
      <c r="E17" s="112"/>
      <c r="F17" s="69">
        <f>E17*D17</f>
        <v>0</v>
      </c>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row>
    <row r="18" spans="1:43">
      <c r="A18" s="108"/>
      <c r="B18" s="76"/>
      <c r="C18" s="77"/>
      <c r="D18" s="78"/>
      <c r="E18" s="112"/>
      <c r="F18" s="69"/>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row>
    <row r="19" spans="1:43" ht="45">
      <c r="A19" s="108" t="s">
        <v>129</v>
      </c>
      <c r="B19" s="76" t="s">
        <v>119</v>
      </c>
      <c r="C19" s="77" t="s">
        <v>22</v>
      </c>
      <c r="D19" s="78">
        <v>1</v>
      </c>
      <c r="E19" s="112"/>
      <c r="F19" s="69">
        <f>E19*D19</f>
        <v>0</v>
      </c>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row>
    <row r="20" spans="1:43">
      <c r="A20" s="108"/>
      <c r="B20" s="76"/>
      <c r="C20" s="77"/>
      <c r="D20" s="78"/>
      <c r="E20" s="112"/>
      <c r="F20" s="69"/>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row>
    <row r="21" spans="1:43" ht="45">
      <c r="A21" s="108" t="s">
        <v>130</v>
      </c>
      <c r="B21" s="76" t="s">
        <v>120</v>
      </c>
      <c r="C21" s="77" t="s">
        <v>22</v>
      </c>
      <c r="D21" s="78">
        <v>1</v>
      </c>
      <c r="E21" s="112"/>
      <c r="F21" s="69">
        <f>E21*D21</f>
        <v>0</v>
      </c>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row>
    <row r="22" spans="1:43">
      <c r="A22" s="108"/>
      <c r="B22" s="76"/>
      <c r="C22" s="77"/>
      <c r="D22" s="78"/>
      <c r="E22" s="112"/>
      <c r="F22" s="69"/>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row>
    <row r="23" spans="1:43">
      <c r="A23" s="108" t="s">
        <v>131</v>
      </c>
      <c r="B23" s="76" t="s">
        <v>103</v>
      </c>
      <c r="C23" s="77" t="s">
        <v>21</v>
      </c>
      <c r="D23" s="78">
        <v>10</v>
      </c>
      <c r="E23" s="112"/>
      <c r="F23" s="69">
        <f>E23*D23</f>
        <v>0</v>
      </c>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row>
    <row r="24" spans="1:43">
      <c r="A24" s="108"/>
      <c r="B24" s="76"/>
      <c r="C24" s="77"/>
      <c r="D24" s="78"/>
      <c r="E24" s="112"/>
      <c r="F24" s="69"/>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row>
    <row r="25" spans="1:43">
      <c r="A25" s="108" t="s">
        <v>132</v>
      </c>
      <c r="B25" s="76" t="s">
        <v>121</v>
      </c>
      <c r="C25" s="77" t="s">
        <v>21</v>
      </c>
      <c r="D25" s="78">
        <v>15</v>
      </c>
      <c r="E25" s="112"/>
      <c r="F25" s="69">
        <f>E25*D25</f>
        <v>0</v>
      </c>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row>
    <row r="26" spans="1:43">
      <c r="A26" s="108"/>
      <c r="B26" s="76"/>
      <c r="C26" s="77"/>
      <c r="D26" s="78"/>
      <c r="E26" s="112"/>
      <c r="F26" s="69"/>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row>
    <row r="27" spans="1:43" ht="45">
      <c r="A27" s="108" t="s">
        <v>133</v>
      </c>
      <c r="B27" s="76" t="s">
        <v>105</v>
      </c>
      <c r="C27" s="77" t="s">
        <v>10</v>
      </c>
      <c r="D27" s="78">
        <v>254.8</v>
      </c>
      <c r="E27" s="112"/>
      <c r="F27" s="69">
        <f>E27*D27</f>
        <v>0</v>
      </c>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row>
    <row r="28" spans="1:43">
      <c r="A28" s="108"/>
      <c r="B28" s="76"/>
      <c r="C28" s="77"/>
      <c r="D28" s="78"/>
      <c r="E28" s="112"/>
      <c r="F28" s="69"/>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row>
    <row r="29" spans="1:43" ht="45">
      <c r="A29" s="108" t="s">
        <v>134</v>
      </c>
      <c r="B29" s="76" t="s">
        <v>106</v>
      </c>
      <c r="C29" s="77" t="s">
        <v>10</v>
      </c>
      <c r="D29" s="78">
        <v>409.6</v>
      </c>
      <c r="E29" s="112"/>
      <c r="F29" s="69">
        <f>E29*D29</f>
        <v>0</v>
      </c>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row>
    <row r="30" spans="1:43">
      <c r="A30" s="108"/>
      <c r="B30" s="76"/>
      <c r="C30" s="77"/>
      <c r="D30" s="78"/>
      <c r="E30" s="112"/>
      <c r="F30" s="69"/>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c r="AN30" s="44"/>
      <c r="AO30" s="44"/>
      <c r="AP30" s="44"/>
      <c r="AQ30" s="44"/>
    </row>
    <row r="31" spans="1:43" ht="30">
      <c r="A31" s="108" t="s">
        <v>135</v>
      </c>
      <c r="B31" s="76" t="s">
        <v>122</v>
      </c>
      <c r="C31" s="77" t="s">
        <v>10</v>
      </c>
      <c r="D31" s="78">
        <v>73.8</v>
      </c>
      <c r="E31" s="112"/>
      <c r="F31" s="69">
        <f>E31*D31</f>
        <v>0</v>
      </c>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row>
    <row r="32" spans="1:43">
      <c r="A32" s="108"/>
      <c r="B32" s="76"/>
      <c r="C32" s="77"/>
      <c r="D32" s="78"/>
      <c r="E32" s="112"/>
      <c r="F32" s="69"/>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row>
    <row r="33" spans="1:43" ht="30">
      <c r="A33" s="108" t="s">
        <v>136</v>
      </c>
      <c r="B33" s="76" t="s">
        <v>123</v>
      </c>
      <c r="C33" s="77" t="s">
        <v>9</v>
      </c>
      <c r="D33" s="78">
        <v>235.9</v>
      </c>
      <c r="E33" s="112"/>
      <c r="F33" s="69">
        <f>E33*D33</f>
        <v>0</v>
      </c>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row>
    <row r="34" spans="1:43">
      <c r="A34" s="108"/>
      <c r="B34" s="76"/>
      <c r="C34" s="77"/>
      <c r="D34" s="78"/>
      <c r="E34" s="112"/>
      <c r="F34" s="69"/>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row>
    <row r="35" spans="1:43">
      <c r="A35" s="108" t="s">
        <v>137</v>
      </c>
      <c r="B35" s="76" t="s">
        <v>108</v>
      </c>
      <c r="C35" s="77" t="s">
        <v>9</v>
      </c>
      <c r="D35" s="78">
        <v>235.9</v>
      </c>
      <c r="E35" s="112"/>
      <c r="F35" s="69">
        <f>E35*D35</f>
        <v>0</v>
      </c>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row>
    <row r="36" spans="1:43">
      <c r="A36" s="108"/>
      <c r="B36" s="76"/>
      <c r="C36" s="77"/>
      <c r="D36" s="78"/>
      <c r="E36" s="112"/>
      <c r="F36" s="69"/>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row>
    <row r="37" spans="1:43" ht="60">
      <c r="A37" s="108" t="s">
        <v>138</v>
      </c>
      <c r="B37" s="76" t="s">
        <v>109</v>
      </c>
      <c r="C37" s="98" t="s">
        <v>10</v>
      </c>
      <c r="D37" s="78">
        <v>24.4</v>
      </c>
      <c r="E37" s="112"/>
      <c r="F37" s="69">
        <f>E37*D37</f>
        <v>0</v>
      </c>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row>
    <row r="38" spans="1:43">
      <c r="A38" s="108"/>
      <c r="B38" s="76"/>
      <c r="C38" s="98"/>
      <c r="D38" s="78"/>
      <c r="E38" s="112"/>
      <c r="F38" s="69"/>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row>
    <row r="39" spans="1:43" ht="60">
      <c r="A39" s="108" t="s">
        <v>139</v>
      </c>
      <c r="B39" s="76" t="s">
        <v>110</v>
      </c>
      <c r="C39" s="98" t="s">
        <v>10</v>
      </c>
      <c r="D39" s="78">
        <v>145.1</v>
      </c>
      <c r="E39" s="112"/>
      <c r="F39" s="69">
        <f>E39*D39</f>
        <v>0</v>
      </c>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row>
    <row r="40" spans="1:43">
      <c r="A40" s="108"/>
      <c r="B40" s="76"/>
      <c r="C40" s="98"/>
      <c r="D40" s="78"/>
      <c r="E40" s="112"/>
      <c r="F40" s="69"/>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row>
    <row r="41" spans="1:43" ht="45">
      <c r="A41" s="108" t="s">
        <v>140</v>
      </c>
      <c r="B41" s="76" t="s">
        <v>111</v>
      </c>
      <c r="C41" s="98" t="s">
        <v>9</v>
      </c>
      <c r="D41" s="78">
        <v>651.9</v>
      </c>
      <c r="E41" s="112"/>
      <c r="F41" s="69">
        <f>E41*D41</f>
        <v>0</v>
      </c>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row>
    <row r="42" spans="1:43">
      <c r="A42" s="108"/>
      <c r="B42" s="76"/>
      <c r="C42" s="98"/>
      <c r="D42" s="78"/>
      <c r="E42" s="112"/>
      <c r="F42" s="69"/>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row>
    <row r="43" spans="1:43" ht="120">
      <c r="A43" s="108" t="s">
        <v>141</v>
      </c>
      <c r="B43" s="76" t="s">
        <v>124</v>
      </c>
      <c r="C43" s="77" t="s">
        <v>11</v>
      </c>
      <c r="D43" s="78">
        <v>151.80000000000001</v>
      </c>
      <c r="E43" s="112"/>
      <c r="F43" s="69">
        <f>E43*D43</f>
        <v>0</v>
      </c>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row>
    <row r="44" spans="1:43">
      <c r="A44" s="108"/>
      <c r="B44" s="76"/>
      <c r="C44" s="77"/>
      <c r="D44" s="78"/>
      <c r="E44" s="112"/>
      <c r="F44" s="69"/>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row>
    <row r="45" spans="1:43" ht="60">
      <c r="A45" s="108" t="s">
        <v>142</v>
      </c>
      <c r="B45" s="76" t="s">
        <v>113</v>
      </c>
      <c r="C45" s="77" t="s">
        <v>8</v>
      </c>
      <c r="D45" s="78">
        <v>4</v>
      </c>
      <c r="E45" s="112"/>
      <c r="F45" s="69">
        <f>E45*D45</f>
        <v>0</v>
      </c>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row>
    <row r="46" spans="1:43">
      <c r="A46" s="108"/>
      <c r="B46" s="76"/>
      <c r="C46" s="77"/>
      <c r="D46" s="78"/>
      <c r="E46" s="112"/>
      <c r="F46" s="69"/>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row>
    <row r="47" spans="1:43" ht="60">
      <c r="A47" s="108" t="s">
        <v>143</v>
      </c>
      <c r="B47" s="76" t="s">
        <v>114</v>
      </c>
      <c r="C47" s="77" t="s">
        <v>8</v>
      </c>
      <c r="D47" s="78">
        <v>3</v>
      </c>
      <c r="E47" s="112"/>
      <c r="F47" s="69">
        <f>E47*D47</f>
        <v>0</v>
      </c>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row>
    <row r="48" spans="1:43">
      <c r="A48" s="108"/>
      <c r="B48" s="76"/>
      <c r="C48" s="77"/>
      <c r="D48" s="78"/>
      <c r="E48" s="112"/>
      <c r="F48" s="69"/>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row>
    <row r="49" spans="1:43" ht="90">
      <c r="A49" s="108" t="s">
        <v>144</v>
      </c>
      <c r="B49" s="76" t="s">
        <v>125</v>
      </c>
      <c r="C49" s="77" t="s">
        <v>8</v>
      </c>
      <c r="D49" s="78">
        <v>7</v>
      </c>
      <c r="E49" s="112"/>
      <c r="F49" s="69">
        <f>E49*D49</f>
        <v>0</v>
      </c>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row>
    <row r="50" spans="1:43">
      <c r="A50" s="108"/>
      <c r="B50" s="76"/>
      <c r="C50" s="77"/>
      <c r="D50" s="78"/>
      <c r="E50" s="112"/>
      <c r="F50" s="69"/>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row>
    <row r="51" spans="1:43">
      <c r="A51" s="108" t="s">
        <v>145</v>
      </c>
      <c r="B51" s="76" t="s">
        <v>116</v>
      </c>
      <c r="C51" s="77" t="s">
        <v>11</v>
      </c>
      <c r="D51" s="78">
        <v>152.19999999999999</v>
      </c>
      <c r="E51" s="112"/>
      <c r="F51" s="69">
        <f>E51*D51</f>
        <v>0</v>
      </c>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row>
    <row r="52" spans="1:43">
      <c r="A52" s="108"/>
      <c r="B52" s="76"/>
      <c r="C52" s="77"/>
      <c r="D52" s="78"/>
      <c r="E52" s="112"/>
      <c r="F52" s="69"/>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row>
    <row r="53" spans="1:43" ht="30">
      <c r="A53" s="108" t="s">
        <v>146</v>
      </c>
      <c r="B53" s="76" t="s">
        <v>117</v>
      </c>
      <c r="C53" s="77" t="s">
        <v>11</v>
      </c>
      <c r="D53" s="78">
        <v>152.19999999999999</v>
      </c>
      <c r="E53" s="112"/>
      <c r="F53" s="69">
        <f>E53*D53</f>
        <v>0</v>
      </c>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row>
    <row r="54" spans="1:43">
      <c r="A54" s="108"/>
      <c r="B54" s="76"/>
      <c r="C54" s="77"/>
      <c r="D54" s="78"/>
      <c r="E54" s="112"/>
      <c r="F54" s="69"/>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row>
    <row r="55" spans="1:43" ht="45">
      <c r="A55" s="108" t="s">
        <v>147</v>
      </c>
      <c r="B55" s="76" t="s">
        <v>126</v>
      </c>
      <c r="C55" s="77" t="s">
        <v>11</v>
      </c>
      <c r="D55" s="78">
        <v>152.19999999999999</v>
      </c>
      <c r="E55" s="112"/>
      <c r="F55" s="69">
        <f>E55*D55</f>
        <v>0</v>
      </c>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row>
    <row r="56" spans="1:43">
      <c r="A56" s="108"/>
      <c r="B56" s="122"/>
      <c r="C56" s="77"/>
      <c r="D56" s="78"/>
      <c r="E56" s="112"/>
      <c r="F56" s="69"/>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row>
    <row r="57" spans="1:43" ht="30">
      <c r="A57" s="108" t="s">
        <v>148</v>
      </c>
      <c r="B57" s="76" t="s">
        <v>127</v>
      </c>
      <c r="C57" s="77" t="s">
        <v>8</v>
      </c>
      <c r="D57" s="78">
        <v>5</v>
      </c>
      <c r="E57" s="112"/>
      <c r="F57" s="69">
        <f>E57*D57</f>
        <v>0</v>
      </c>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row>
    <row r="58" spans="1:43">
      <c r="A58" s="108"/>
      <c r="B58" s="125"/>
      <c r="C58" s="77"/>
      <c r="D58" s="78"/>
      <c r="E58" s="112"/>
      <c r="F58" s="69"/>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row>
    <row r="59" spans="1:43" ht="30">
      <c r="A59" s="108" t="s">
        <v>149</v>
      </c>
      <c r="B59" s="123" t="s">
        <v>156</v>
      </c>
      <c r="C59" s="77" t="s">
        <v>22</v>
      </c>
      <c r="D59" s="78">
        <v>1</v>
      </c>
      <c r="E59" s="112"/>
      <c r="F59" s="69">
        <f>E59*D59</f>
        <v>0</v>
      </c>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row>
    <row r="60" spans="1:43">
      <c r="A60" s="75"/>
      <c r="B60" s="122"/>
      <c r="C60" s="77"/>
      <c r="D60" s="78"/>
      <c r="E60" s="112"/>
      <c r="F60" s="69"/>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row>
    <row r="61" spans="1:43" ht="30">
      <c r="A61" s="75" t="s">
        <v>150</v>
      </c>
      <c r="B61" s="76" t="s">
        <v>31</v>
      </c>
      <c r="C61" s="98">
        <v>0.05</v>
      </c>
      <c r="D61" s="78"/>
      <c r="E61" s="112"/>
      <c r="F61" s="69">
        <f>SUM(F11:F60)*C61</f>
        <v>0</v>
      </c>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row>
    <row r="62" spans="1:43" ht="15.6" thickBot="1"/>
    <row r="63" spans="1:43" ht="19.8" thickBot="1">
      <c r="A63" s="86" t="s">
        <v>13</v>
      </c>
      <c r="B63" s="87" t="s">
        <v>330</v>
      </c>
      <c r="C63" s="62"/>
      <c r="D63" s="63"/>
      <c r="E63" s="64"/>
      <c r="F63" s="113">
        <f>SUM(F11:F62)</f>
        <v>0</v>
      </c>
    </row>
  </sheetData>
  <mergeCells count="3">
    <mergeCell ref="A1:F2"/>
    <mergeCell ref="A3:B3"/>
    <mergeCell ref="A4:F4"/>
  </mergeCells>
  <pageMargins left="0.70866141732283472" right="0.70866141732283472" top="0.74803149606299213" bottom="0.74803149606299213" header="0.31496062992125984" footer="0.31496062992125984"/>
  <pageSetup paperSize="9" scale="68" firstPageNumber="3" fitToHeight="0" orientation="portrait" useFirstPageNumber="1" r:id="rId1"/>
  <headerFooter>
    <oddFooter>&amp;CFekalna kanalizacija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7"/>
  <sheetViews>
    <sheetView view="pageBreakPreview" topLeftCell="A94" zoomScaleNormal="100" zoomScaleSheetLayoutView="100" workbookViewId="0">
      <selection activeCell="G61" sqref="G61"/>
    </sheetView>
  </sheetViews>
  <sheetFormatPr defaultRowHeight="13.2"/>
  <cols>
    <col min="1" max="1" width="5" style="128" customWidth="1"/>
    <col min="2" max="2" width="9.5546875" style="128" bestFit="1" customWidth="1"/>
    <col min="3" max="3" width="32.6640625" style="196" customWidth="1"/>
    <col min="4" max="4" width="5.88671875" style="130" customWidth="1"/>
    <col min="5" max="5" width="11.6640625" style="131" bestFit="1" customWidth="1"/>
    <col min="6" max="6" width="14" style="132" customWidth="1"/>
    <col min="7" max="7" width="14.44140625" style="132" customWidth="1"/>
    <col min="8" max="8" width="10.109375" style="133" bestFit="1" customWidth="1"/>
    <col min="9" max="9" width="14.109375" style="133" bestFit="1" customWidth="1"/>
    <col min="10" max="10" width="10.33203125" style="133" bestFit="1" customWidth="1"/>
    <col min="11" max="11" width="19.109375" style="133" bestFit="1" customWidth="1"/>
    <col min="12" max="12" width="11.33203125" style="133" bestFit="1" customWidth="1"/>
    <col min="13" max="13" width="20.109375" style="133" bestFit="1" customWidth="1"/>
    <col min="14" max="256" width="9.109375" style="133"/>
    <col min="257" max="257" width="5" style="133" customWidth="1"/>
    <col min="258" max="258" width="9.5546875" style="133" bestFit="1" customWidth="1"/>
    <col min="259" max="259" width="32.6640625" style="133" customWidth="1"/>
    <col min="260" max="260" width="5.88671875" style="133" customWidth="1"/>
    <col min="261" max="261" width="11.6640625" style="133" bestFit="1" customWidth="1"/>
    <col min="262" max="262" width="14" style="133" customWidth="1"/>
    <col min="263" max="263" width="14.44140625" style="133" customWidth="1"/>
    <col min="264" max="264" width="10.109375" style="133" bestFit="1" customWidth="1"/>
    <col min="265" max="265" width="14.109375" style="133" bestFit="1" customWidth="1"/>
    <col min="266" max="266" width="10.33203125" style="133" bestFit="1" customWidth="1"/>
    <col min="267" max="267" width="19.109375" style="133" bestFit="1" customWidth="1"/>
    <col min="268" max="268" width="11.33203125" style="133" bestFit="1" customWidth="1"/>
    <col min="269" max="269" width="20.109375" style="133" bestFit="1" customWidth="1"/>
    <col min="270" max="512" width="9.109375" style="133"/>
    <col min="513" max="513" width="5" style="133" customWidth="1"/>
    <col min="514" max="514" width="9.5546875" style="133" bestFit="1" customWidth="1"/>
    <col min="515" max="515" width="32.6640625" style="133" customWidth="1"/>
    <col min="516" max="516" width="5.88671875" style="133" customWidth="1"/>
    <col min="517" max="517" width="11.6640625" style="133" bestFit="1" customWidth="1"/>
    <col min="518" max="518" width="14" style="133" customWidth="1"/>
    <col min="519" max="519" width="14.44140625" style="133" customWidth="1"/>
    <col min="520" max="520" width="10.109375" style="133" bestFit="1" customWidth="1"/>
    <col min="521" max="521" width="14.109375" style="133" bestFit="1" customWidth="1"/>
    <col min="522" max="522" width="10.33203125" style="133" bestFit="1" customWidth="1"/>
    <col min="523" max="523" width="19.109375" style="133" bestFit="1" customWidth="1"/>
    <col min="524" max="524" width="11.33203125" style="133" bestFit="1" customWidth="1"/>
    <col min="525" max="525" width="20.109375" style="133" bestFit="1" customWidth="1"/>
    <col min="526" max="768" width="9.109375" style="133"/>
    <col min="769" max="769" width="5" style="133" customWidth="1"/>
    <col min="770" max="770" width="9.5546875" style="133" bestFit="1" customWidth="1"/>
    <col min="771" max="771" width="32.6640625" style="133" customWidth="1"/>
    <col min="772" max="772" width="5.88671875" style="133" customWidth="1"/>
    <col min="773" max="773" width="11.6640625" style="133" bestFit="1" customWidth="1"/>
    <col min="774" max="774" width="14" style="133" customWidth="1"/>
    <col min="775" max="775" width="14.44140625" style="133" customWidth="1"/>
    <col min="776" max="776" width="10.109375" style="133" bestFit="1" customWidth="1"/>
    <col min="777" max="777" width="14.109375" style="133" bestFit="1" customWidth="1"/>
    <col min="778" max="778" width="10.33203125" style="133" bestFit="1" customWidth="1"/>
    <col min="779" max="779" width="19.109375" style="133" bestFit="1" customWidth="1"/>
    <col min="780" max="780" width="11.33203125" style="133" bestFit="1" customWidth="1"/>
    <col min="781" max="781" width="20.109375" style="133" bestFit="1" customWidth="1"/>
    <col min="782" max="1024" width="9.109375" style="133"/>
    <col min="1025" max="1025" width="5" style="133" customWidth="1"/>
    <col min="1026" max="1026" width="9.5546875" style="133" bestFit="1" customWidth="1"/>
    <col min="1027" max="1027" width="32.6640625" style="133" customWidth="1"/>
    <col min="1028" max="1028" width="5.88671875" style="133" customWidth="1"/>
    <col min="1029" max="1029" width="11.6640625" style="133" bestFit="1" customWidth="1"/>
    <col min="1030" max="1030" width="14" style="133" customWidth="1"/>
    <col min="1031" max="1031" width="14.44140625" style="133" customWidth="1"/>
    <col min="1032" max="1032" width="10.109375" style="133" bestFit="1" customWidth="1"/>
    <col min="1033" max="1033" width="14.109375" style="133" bestFit="1" customWidth="1"/>
    <col min="1034" max="1034" width="10.33203125" style="133" bestFit="1" customWidth="1"/>
    <col min="1035" max="1035" width="19.109375" style="133" bestFit="1" customWidth="1"/>
    <col min="1036" max="1036" width="11.33203125" style="133" bestFit="1" customWidth="1"/>
    <col min="1037" max="1037" width="20.109375" style="133" bestFit="1" customWidth="1"/>
    <col min="1038" max="1280" width="9.109375" style="133"/>
    <col min="1281" max="1281" width="5" style="133" customWidth="1"/>
    <col min="1282" max="1282" width="9.5546875" style="133" bestFit="1" customWidth="1"/>
    <col min="1283" max="1283" width="32.6640625" style="133" customWidth="1"/>
    <col min="1284" max="1284" width="5.88671875" style="133" customWidth="1"/>
    <col min="1285" max="1285" width="11.6640625" style="133" bestFit="1" customWidth="1"/>
    <col min="1286" max="1286" width="14" style="133" customWidth="1"/>
    <col min="1287" max="1287" width="14.44140625" style="133" customWidth="1"/>
    <col min="1288" max="1288" width="10.109375" style="133" bestFit="1" customWidth="1"/>
    <col min="1289" max="1289" width="14.109375" style="133" bestFit="1" customWidth="1"/>
    <col min="1290" max="1290" width="10.33203125" style="133" bestFit="1" customWidth="1"/>
    <col min="1291" max="1291" width="19.109375" style="133" bestFit="1" customWidth="1"/>
    <col min="1292" max="1292" width="11.33203125" style="133" bestFit="1" customWidth="1"/>
    <col min="1293" max="1293" width="20.109375" style="133" bestFit="1" customWidth="1"/>
    <col min="1294" max="1536" width="9.109375" style="133"/>
    <col min="1537" max="1537" width="5" style="133" customWidth="1"/>
    <col min="1538" max="1538" width="9.5546875" style="133" bestFit="1" customWidth="1"/>
    <col min="1539" max="1539" width="32.6640625" style="133" customWidth="1"/>
    <col min="1540" max="1540" width="5.88671875" style="133" customWidth="1"/>
    <col min="1541" max="1541" width="11.6640625" style="133" bestFit="1" customWidth="1"/>
    <col min="1542" max="1542" width="14" style="133" customWidth="1"/>
    <col min="1543" max="1543" width="14.44140625" style="133" customWidth="1"/>
    <col min="1544" max="1544" width="10.109375" style="133" bestFit="1" customWidth="1"/>
    <col min="1545" max="1545" width="14.109375" style="133" bestFit="1" customWidth="1"/>
    <col min="1546" max="1546" width="10.33203125" style="133" bestFit="1" customWidth="1"/>
    <col min="1547" max="1547" width="19.109375" style="133" bestFit="1" customWidth="1"/>
    <col min="1548" max="1548" width="11.33203125" style="133" bestFit="1" customWidth="1"/>
    <col min="1549" max="1549" width="20.109375" style="133" bestFit="1" customWidth="1"/>
    <col min="1550" max="1792" width="9.109375" style="133"/>
    <col min="1793" max="1793" width="5" style="133" customWidth="1"/>
    <col min="1794" max="1794" width="9.5546875" style="133" bestFit="1" customWidth="1"/>
    <col min="1795" max="1795" width="32.6640625" style="133" customWidth="1"/>
    <col min="1796" max="1796" width="5.88671875" style="133" customWidth="1"/>
    <col min="1797" max="1797" width="11.6640625" style="133" bestFit="1" customWidth="1"/>
    <col min="1798" max="1798" width="14" style="133" customWidth="1"/>
    <col min="1799" max="1799" width="14.44140625" style="133" customWidth="1"/>
    <col min="1800" max="1800" width="10.109375" style="133" bestFit="1" customWidth="1"/>
    <col min="1801" max="1801" width="14.109375" style="133" bestFit="1" customWidth="1"/>
    <col min="1802" max="1802" width="10.33203125" style="133" bestFit="1" customWidth="1"/>
    <col min="1803" max="1803" width="19.109375" style="133" bestFit="1" customWidth="1"/>
    <col min="1804" max="1804" width="11.33203125" style="133" bestFit="1" customWidth="1"/>
    <col min="1805" max="1805" width="20.109375" style="133" bestFit="1" customWidth="1"/>
    <col min="1806" max="2048" width="9.109375" style="133"/>
    <col min="2049" max="2049" width="5" style="133" customWidth="1"/>
    <col min="2050" max="2050" width="9.5546875" style="133" bestFit="1" customWidth="1"/>
    <col min="2051" max="2051" width="32.6640625" style="133" customWidth="1"/>
    <col min="2052" max="2052" width="5.88671875" style="133" customWidth="1"/>
    <col min="2053" max="2053" width="11.6640625" style="133" bestFit="1" customWidth="1"/>
    <col min="2054" max="2054" width="14" style="133" customWidth="1"/>
    <col min="2055" max="2055" width="14.44140625" style="133" customWidth="1"/>
    <col min="2056" max="2056" width="10.109375" style="133" bestFit="1" customWidth="1"/>
    <col min="2057" max="2057" width="14.109375" style="133" bestFit="1" customWidth="1"/>
    <col min="2058" max="2058" width="10.33203125" style="133" bestFit="1" customWidth="1"/>
    <col min="2059" max="2059" width="19.109375" style="133" bestFit="1" customWidth="1"/>
    <col min="2060" max="2060" width="11.33203125" style="133" bestFit="1" customWidth="1"/>
    <col min="2061" max="2061" width="20.109375" style="133" bestFit="1" customWidth="1"/>
    <col min="2062" max="2304" width="9.109375" style="133"/>
    <col min="2305" max="2305" width="5" style="133" customWidth="1"/>
    <col min="2306" max="2306" width="9.5546875" style="133" bestFit="1" customWidth="1"/>
    <col min="2307" max="2307" width="32.6640625" style="133" customWidth="1"/>
    <col min="2308" max="2308" width="5.88671875" style="133" customWidth="1"/>
    <col min="2309" max="2309" width="11.6640625" style="133" bestFit="1" customWidth="1"/>
    <col min="2310" max="2310" width="14" style="133" customWidth="1"/>
    <col min="2311" max="2311" width="14.44140625" style="133" customWidth="1"/>
    <col min="2312" max="2312" width="10.109375" style="133" bestFit="1" customWidth="1"/>
    <col min="2313" max="2313" width="14.109375" style="133" bestFit="1" customWidth="1"/>
    <col min="2314" max="2314" width="10.33203125" style="133" bestFit="1" customWidth="1"/>
    <col min="2315" max="2315" width="19.109375" style="133" bestFit="1" customWidth="1"/>
    <col min="2316" max="2316" width="11.33203125" style="133" bestFit="1" customWidth="1"/>
    <col min="2317" max="2317" width="20.109375" style="133" bestFit="1" customWidth="1"/>
    <col min="2318" max="2560" width="9.109375" style="133"/>
    <col min="2561" max="2561" width="5" style="133" customWidth="1"/>
    <col min="2562" max="2562" width="9.5546875" style="133" bestFit="1" customWidth="1"/>
    <col min="2563" max="2563" width="32.6640625" style="133" customWidth="1"/>
    <col min="2564" max="2564" width="5.88671875" style="133" customWidth="1"/>
    <col min="2565" max="2565" width="11.6640625" style="133" bestFit="1" customWidth="1"/>
    <col min="2566" max="2566" width="14" style="133" customWidth="1"/>
    <col min="2567" max="2567" width="14.44140625" style="133" customWidth="1"/>
    <col min="2568" max="2568" width="10.109375" style="133" bestFit="1" customWidth="1"/>
    <col min="2569" max="2569" width="14.109375" style="133" bestFit="1" customWidth="1"/>
    <col min="2570" max="2570" width="10.33203125" style="133" bestFit="1" customWidth="1"/>
    <col min="2571" max="2571" width="19.109375" style="133" bestFit="1" customWidth="1"/>
    <col min="2572" max="2572" width="11.33203125" style="133" bestFit="1" customWidth="1"/>
    <col min="2573" max="2573" width="20.109375" style="133" bestFit="1" customWidth="1"/>
    <col min="2574" max="2816" width="9.109375" style="133"/>
    <col min="2817" max="2817" width="5" style="133" customWidth="1"/>
    <col min="2818" max="2818" width="9.5546875" style="133" bestFit="1" customWidth="1"/>
    <col min="2819" max="2819" width="32.6640625" style="133" customWidth="1"/>
    <col min="2820" max="2820" width="5.88671875" style="133" customWidth="1"/>
    <col min="2821" max="2821" width="11.6640625" style="133" bestFit="1" customWidth="1"/>
    <col min="2822" max="2822" width="14" style="133" customWidth="1"/>
    <col min="2823" max="2823" width="14.44140625" style="133" customWidth="1"/>
    <col min="2824" max="2824" width="10.109375" style="133" bestFit="1" customWidth="1"/>
    <col min="2825" max="2825" width="14.109375" style="133" bestFit="1" customWidth="1"/>
    <col min="2826" max="2826" width="10.33203125" style="133" bestFit="1" customWidth="1"/>
    <col min="2827" max="2827" width="19.109375" style="133" bestFit="1" customWidth="1"/>
    <col min="2828" max="2828" width="11.33203125" style="133" bestFit="1" customWidth="1"/>
    <col min="2829" max="2829" width="20.109375" style="133" bestFit="1" customWidth="1"/>
    <col min="2830" max="3072" width="9.109375" style="133"/>
    <col min="3073" max="3073" width="5" style="133" customWidth="1"/>
    <col min="3074" max="3074" width="9.5546875" style="133" bestFit="1" customWidth="1"/>
    <col min="3075" max="3075" width="32.6640625" style="133" customWidth="1"/>
    <col min="3076" max="3076" width="5.88671875" style="133" customWidth="1"/>
    <col min="3077" max="3077" width="11.6640625" style="133" bestFit="1" customWidth="1"/>
    <col min="3078" max="3078" width="14" style="133" customWidth="1"/>
    <col min="3079" max="3079" width="14.44140625" style="133" customWidth="1"/>
    <col min="3080" max="3080" width="10.109375" style="133" bestFit="1" customWidth="1"/>
    <col min="3081" max="3081" width="14.109375" style="133" bestFit="1" customWidth="1"/>
    <col min="3082" max="3082" width="10.33203125" style="133" bestFit="1" customWidth="1"/>
    <col min="3083" max="3083" width="19.109375" style="133" bestFit="1" customWidth="1"/>
    <col min="3084" max="3084" width="11.33203125" style="133" bestFit="1" customWidth="1"/>
    <col min="3085" max="3085" width="20.109375" style="133" bestFit="1" customWidth="1"/>
    <col min="3086" max="3328" width="9.109375" style="133"/>
    <col min="3329" max="3329" width="5" style="133" customWidth="1"/>
    <col min="3330" max="3330" width="9.5546875" style="133" bestFit="1" customWidth="1"/>
    <col min="3331" max="3331" width="32.6640625" style="133" customWidth="1"/>
    <col min="3332" max="3332" width="5.88671875" style="133" customWidth="1"/>
    <col min="3333" max="3333" width="11.6640625" style="133" bestFit="1" customWidth="1"/>
    <col min="3334" max="3334" width="14" style="133" customWidth="1"/>
    <col min="3335" max="3335" width="14.44140625" style="133" customWidth="1"/>
    <col min="3336" max="3336" width="10.109375" style="133" bestFit="1" customWidth="1"/>
    <col min="3337" max="3337" width="14.109375" style="133" bestFit="1" customWidth="1"/>
    <col min="3338" max="3338" width="10.33203125" style="133" bestFit="1" customWidth="1"/>
    <col min="3339" max="3339" width="19.109375" style="133" bestFit="1" customWidth="1"/>
    <col min="3340" max="3340" width="11.33203125" style="133" bestFit="1" customWidth="1"/>
    <col min="3341" max="3341" width="20.109375" style="133" bestFit="1" customWidth="1"/>
    <col min="3342" max="3584" width="9.109375" style="133"/>
    <col min="3585" max="3585" width="5" style="133" customWidth="1"/>
    <col min="3586" max="3586" width="9.5546875" style="133" bestFit="1" customWidth="1"/>
    <col min="3587" max="3587" width="32.6640625" style="133" customWidth="1"/>
    <col min="3588" max="3588" width="5.88671875" style="133" customWidth="1"/>
    <col min="3589" max="3589" width="11.6640625" style="133" bestFit="1" customWidth="1"/>
    <col min="3590" max="3590" width="14" style="133" customWidth="1"/>
    <col min="3591" max="3591" width="14.44140625" style="133" customWidth="1"/>
    <col min="3592" max="3592" width="10.109375" style="133" bestFit="1" customWidth="1"/>
    <col min="3593" max="3593" width="14.109375" style="133" bestFit="1" customWidth="1"/>
    <col min="3594" max="3594" width="10.33203125" style="133" bestFit="1" customWidth="1"/>
    <col min="3595" max="3595" width="19.109375" style="133" bestFit="1" customWidth="1"/>
    <col min="3596" max="3596" width="11.33203125" style="133" bestFit="1" customWidth="1"/>
    <col min="3597" max="3597" width="20.109375" style="133" bestFit="1" customWidth="1"/>
    <col min="3598" max="3840" width="9.109375" style="133"/>
    <col min="3841" max="3841" width="5" style="133" customWidth="1"/>
    <col min="3842" max="3842" width="9.5546875" style="133" bestFit="1" customWidth="1"/>
    <col min="3843" max="3843" width="32.6640625" style="133" customWidth="1"/>
    <col min="3844" max="3844" width="5.88671875" style="133" customWidth="1"/>
    <col min="3845" max="3845" width="11.6640625" style="133" bestFit="1" customWidth="1"/>
    <col min="3846" max="3846" width="14" style="133" customWidth="1"/>
    <col min="3847" max="3847" width="14.44140625" style="133" customWidth="1"/>
    <col min="3848" max="3848" width="10.109375" style="133" bestFit="1" customWidth="1"/>
    <col min="3849" max="3849" width="14.109375" style="133" bestFit="1" customWidth="1"/>
    <col min="3850" max="3850" width="10.33203125" style="133" bestFit="1" customWidth="1"/>
    <col min="3851" max="3851" width="19.109375" style="133" bestFit="1" customWidth="1"/>
    <col min="3852" max="3852" width="11.33203125" style="133" bestFit="1" customWidth="1"/>
    <col min="3853" max="3853" width="20.109375" style="133" bestFit="1" customWidth="1"/>
    <col min="3854" max="4096" width="9.109375" style="133"/>
    <col min="4097" max="4097" width="5" style="133" customWidth="1"/>
    <col min="4098" max="4098" width="9.5546875" style="133" bestFit="1" customWidth="1"/>
    <col min="4099" max="4099" width="32.6640625" style="133" customWidth="1"/>
    <col min="4100" max="4100" width="5.88671875" style="133" customWidth="1"/>
    <col min="4101" max="4101" width="11.6640625" style="133" bestFit="1" customWidth="1"/>
    <col min="4102" max="4102" width="14" style="133" customWidth="1"/>
    <col min="4103" max="4103" width="14.44140625" style="133" customWidth="1"/>
    <col min="4104" max="4104" width="10.109375" style="133" bestFit="1" customWidth="1"/>
    <col min="4105" max="4105" width="14.109375" style="133" bestFit="1" customWidth="1"/>
    <col min="4106" max="4106" width="10.33203125" style="133" bestFit="1" customWidth="1"/>
    <col min="4107" max="4107" width="19.109375" style="133" bestFit="1" customWidth="1"/>
    <col min="4108" max="4108" width="11.33203125" style="133" bestFit="1" customWidth="1"/>
    <col min="4109" max="4109" width="20.109375" style="133" bestFit="1" customWidth="1"/>
    <col min="4110" max="4352" width="9.109375" style="133"/>
    <col min="4353" max="4353" width="5" style="133" customWidth="1"/>
    <col min="4354" max="4354" width="9.5546875" style="133" bestFit="1" customWidth="1"/>
    <col min="4355" max="4355" width="32.6640625" style="133" customWidth="1"/>
    <col min="4356" max="4356" width="5.88671875" style="133" customWidth="1"/>
    <col min="4357" max="4357" width="11.6640625" style="133" bestFit="1" customWidth="1"/>
    <col min="4358" max="4358" width="14" style="133" customWidth="1"/>
    <col min="4359" max="4359" width="14.44140625" style="133" customWidth="1"/>
    <col min="4360" max="4360" width="10.109375" style="133" bestFit="1" customWidth="1"/>
    <col min="4361" max="4361" width="14.109375" style="133" bestFit="1" customWidth="1"/>
    <col min="4362" max="4362" width="10.33203125" style="133" bestFit="1" customWidth="1"/>
    <col min="4363" max="4363" width="19.109375" style="133" bestFit="1" customWidth="1"/>
    <col min="4364" max="4364" width="11.33203125" style="133" bestFit="1" customWidth="1"/>
    <col min="4365" max="4365" width="20.109375" style="133" bestFit="1" customWidth="1"/>
    <col min="4366" max="4608" width="9.109375" style="133"/>
    <col min="4609" max="4609" width="5" style="133" customWidth="1"/>
    <col min="4610" max="4610" width="9.5546875" style="133" bestFit="1" customWidth="1"/>
    <col min="4611" max="4611" width="32.6640625" style="133" customWidth="1"/>
    <col min="4612" max="4612" width="5.88671875" style="133" customWidth="1"/>
    <col min="4613" max="4613" width="11.6640625" style="133" bestFit="1" customWidth="1"/>
    <col min="4614" max="4614" width="14" style="133" customWidth="1"/>
    <col min="4615" max="4615" width="14.44140625" style="133" customWidth="1"/>
    <col min="4616" max="4616" width="10.109375" style="133" bestFit="1" customWidth="1"/>
    <col min="4617" max="4617" width="14.109375" style="133" bestFit="1" customWidth="1"/>
    <col min="4618" max="4618" width="10.33203125" style="133" bestFit="1" customWidth="1"/>
    <col min="4619" max="4619" width="19.109375" style="133" bestFit="1" customWidth="1"/>
    <col min="4620" max="4620" width="11.33203125" style="133" bestFit="1" customWidth="1"/>
    <col min="4621" max="4621" width="20.109375" style="133" bestFit="1" customWidth="1"/>
    <col min="4622" max="4864" width="9.109375" style="133"/>
    <col min="4865" max="4865" width="5" style="133" customWidth="1"/>
    <col min="4866" max="4866" width="9.5546875" style="133" bestFit="1" customWidth="1"/>
    <col min="4867" max="4867" width="32.6640625" style="133" customWidth="1"/>
    <col min="4868" max="4868" width="5.88671875" style="133" customWidth="1"/>
    <col min="4869" max="4869" width="11.6640625" style="133" bestFit="1" customWidth="1"/>
    <col min="4870" max="4870" width="14" style="133" customWidth="1"/>
    <col min="4871" max="4871" width="14.44140625" style="133" customWidth="1"/>
    <col min="4872" max="4872" width="10.109375" style="133" bestFit="1" customWidth="1"/>
    <col min="4873" max="4873" width="14.109375" style="133" bestFit="1" customWidth="1"/>
    <col min="4874" max="4874" width="10.33203125" style="133" bestFit="1" customWidth="1"/>
    <col min="4875" max="4875" width="19.109375" style="133" bestFit="1" customWidth="1"/>
    <col min="4876" max="4876" width="11.33203125" style="133" bestFit="1" customWidth="1"/>
    <col min="4877" max="4877" width="20.109375" style="133" bestFit="1" customWidth="1"/>
    <col min="4878" max="5120" width="9.109375" style="133"/>
    <col min="5121" max="5121" width="5" style="133" customWidth="1"/>
    <col min="5122" max="5122" width="9.5546875" style="133" bestFit="1" customWidth="1"/>
    <col min="5123" max="5123" width="32.6640625" style="133" customWidth="1"/>
    <col min="5124" max="5124" width="5.88671875" style="133" customWidth="1"/>
    <col min="5125" max="5125" width="11.6640625" style="133" bestFit="1" customWidth="1"/>
    <col min="5126" max="5126" width="14" style="133" customWidth="1"/>
    <col min="5127" max="5127" width="14.44140625" style="133" customWidth="1"/>
    <col min="5128" max="5128" width="10.109375" style="133" bestFit="1" customWidth="1"/>
    <col min="5129" max="5129" width="14.109375" style="133" bestFit="1" customWidth="1"/>
    <col min="5130" max="5130" width="10.33203125" style="133" bestFit="1" customWidth="1"/>
    <col min="5131" max="5131" width="19.109375" style="133" bestFit="1" customWidth="1"/>
    <col min="5132" max="5132" width="11.33203125" style="133" bestFit="1" customWidth="1"/>
    <col min="5133" max="5133" width="20.109375" style="133" bestFit="1" customWidth="1"/>
    <col min="5134" max="5376" width="9.109375" style="133"/>
    <col min="5377" max="5377" width="5" style="133" customWidth="1"/>
    <col min="5378" max="5378" width="9.5546875" style="133" bestFit="1" customWidth="1"/>
    <col min="5379" max="5379" width="32.6640625" style="133" customWidth="1"/>
    <col min="5380" max="5380" width="5.88671875" style="133" customWidth="1"/>
    <col min="5381" max="5381" width="11.6640625" style="133" bestFit="1" customWidth="1"/>
    <col min="5382" max="5382" width="14" style="133" customWidth="1"/>
    <col min="5383" max="5383" width="14.44140625" style="133" customWidth="1"/>
    <col min="5384" max="5384" width="10.109375" style="133" bestFit="1" customWidth="1"/>
    <col min="5385" max="5385" width="14.109375" style="133" bestFit="1" customWidth="1"/>
    <col min="5386" max="5386" width="10.33203125" style="133" bestFit="1" customWidth="1"/>
    <col min="5387" max="5387" width="19.109375" style="133" bestFit="1" customWidth="1"/>
    <col min="5388" max="5388" width="11.33203125" style="133" bestFit="1" customWidth="1"/>
    <col min="5389" max="5389" width="20.109375" style="133" bestFit="1" customWidth="1"/>
    <col min="5390" max="5632" width="9.109375" style="133"/>
    <col min="5633" max="5633" width="5" style="133" customWidth="1"/>
    <col min="5634" max="5634" width="9.5546875" style="133" bestFit="1" customWidth="1"/>
    <col min="5635" max="5635" width="32.6640625" style="133" customWidth="1"/>
    <col min="5636" max="5636" width="5.88671875" style="133" customWidth="1"/>
    <col min="5637" max="5637" width="11.6640625" style="133" bestFit="1" customWidth="1"/>
    <col min="5638" max="5638" width="14" style="133" customWidth="1"/>
    <col min="5639" max="5639" width="14.44140625" style="133" customWidth="1"/>
    <col min="5640" max="5640" width="10.109375" style="133" bestFit="1" customWidth="1"/>
    <col min="5641" max="5641" width="14.109375" style="133" bestFit="1" customWidth="1"/>
    <col min="5642" max="5642" width="10.33203125" style="133" bestFit="1" customWidth="1"/>
    <col min="5643" max="5643" width="19.109375" style="133" bestFit="1" customWidth="1"/>
    <col min="5644" max="5644" width="11.33203125" style="133" bestFit="1" customWidth="1"/>
    <col min="5645" max="5645" width="20.109375" style="133" bestFit="1" customWidth="1"/>
    <col min="5646" max="5888" width="9.109375" style="133"/>
    <col min="5889" max="5889" width="5" style="133" customWidth="1"/>
    <col min="5890" max="5890" width="9.5546875" style="133" bestFit="1" customWidth="1"/>
    <col min="5891" max="5891" width="32.6640625" style="133" customWidth="1"/>
    <col min="5892" max="5892" width="5.88671875" style="133" customWidth="1"/>
    <col min="5893" max="5893" width="11.6640625" style="133" bestFit="1" customWidth="1"/>
    <col min="5894" max="5894" width="14" style="133" customWidth="1"/>
    <col min="5895" max="5895" width="14.44140625" style="133" customWidth="1"/>
    <col min="5896" max="5896" width="10.109375" style="133" bestFit="1" customWidth="1"/>
    <col min="5897" max="5897" width="14.109375" style="133" bestFit="1" customWidth="1"/>
    <col min="5898" max="5898" width="10.33203125" style="133" bestFit="1" customWidth="1"/>
    <col min="5899" max="5899" width="19.109375" style="133" bestFit="1" customWidth="1"/>
    <col min="5900" max="5900" width="11.33203125" style="133" bestFit="1" customWidth="1"/>
    <col min="5901" max="5901" width="20.109375" style="133" bestFit="1" customWidth="1"/>
    <col min="5902" max="6144" width="9.109375" style="133"/>
    <col min="6145" max="6145" width="5" style="133" customWidth="1"/>
    <col min="6146" max="6146" width="9.5546875" style="133" bestFit="1" customWidth="1"/>
    <col min="6147" max="6147" width="32.6640625" style="133" customWidth="1"/>
    <col min="6148" max="6148" width="5.88671875" style="133" customWidth="1"/>
    <col min="6149" max="6149" width="11.6640625" style="133" bestFit="1" customWidth="1"/>
    <col min="6150" max="6150" width="14" style="133" customWidth="1"/>
    <col min="6151" max="6151" width="14.44140625" style="133" customWidth="1"/>
    <col min="6152" max="6152" width="10.109375" style="133" bestFit="1" customWidth="1"/>
    <col min="6153" max="6153" width="14.109375" style="133" bestFit="1" customWidth="1"/>
    <col min="6154" max="6154" width="10.33203125" style="133" bestFit="1" customWidth="1"/>
    <col min="6155" max="6155" width="19.109375" style="133" bestFit="1" customWidth="1"/>
    <col min="6156" max="6156" width="11.33203125" style="133" bestFit="1" customWidth="1"/>
    <col min="6157" max="6157" width="20.109375" style="133" bestFit="1" customWidth="1"/>
    <col min="6158" max="6400" width="9.109375" style="133"/>
    <col min="6401" max="6401" width="5" style="133" customWidth="1"/>
    <col min="6402" max="6402" width="9.5546875" style="133" bestFit="1" customWidth="1"/>
    <col min="6403" max="6403" width="32.6640625" style="133" customWidth="1"/>
    <col min="6404" max="6404" width="5.88671875" style="133" customWidth="1"/>
    <col min="6405" max="6405" width="11.6640625" style="133" bestFit="1" customWidth="1"/>
    <col min="6406" max="6406" width="14" style="133" customWidth="1"/>
    <col min="6407" max="6407" width="14.44140625" style="133" customWidth="1"/>
    <col min="6408" max="6408" width="10.109375" style="133" bestFit="1" customWidth="1"/>
    <col min="6409" max="6409" width="14.109375" style="133" bestFit="1" customWidth="1"/>
    <col min="6410" max="6410" width="10.33203125" style="133" bestFit="1" customWidth="1"/>
    <col min="6411" max="6411" width="19.109375" style="133" bestFit="1" customWidth="1"/>
    <col min="6412" max="6412" width="11.33203125" style="133" bestFit="1" customWidth="1"/>
    <col min="6413" max="6413" width="20.109375" style="133" bestFit="1" customWidth="1"/>
    <col min="6414" max="6656" width="9.109375" style="133"/>
    <col min="6657" max="6657" width="5" style="133" customWidth="1"/>
    <col min="6658" max="6658" width="9.5546875" style="133" bestFit="1" customWidth="1"/>
    <col min="6659" max="6659" width="32.6640625" style="133" customWidth="1"/>
    <col min="6660" max="6660" width="5.88671875" style="133" customWidth="1"/>
    <col min="6661" max="6661" width="11.6640625" style="133" bestFit="1" customWidth="1"/>
    <col min="6662" max="6662" width="14" style="133" customWidth="1"/>
    <col min="6663" max="6663" width="14.44140625" style="133" customWidth="1"/>
    <col min="6664" max="6664" width="10.109375" style="133" bestFit="1" customWidth="1"/>
    <col min="6665" max="6665" width="14.109375" style="133" bestFit="1" customWidth="1"/>
    <col min="6666" max="6666" width="10.33203125" style="133" bestFit="1" customWidth="1"/>
    <col min="6667" max="6667" width="19.109375" style="133" bestFit="1" customWidth="1"/>
    <col min="6668" max="6668" width="11.33203125" style="133" bestFit="1" customWidth="1"/>
    <col min="6669" max="6669" width="20.109375" style="133" bestFit="1" customWidth="1"/>
    <col min="6670" max="6912" width="9.109375" style="133"/>
    <col min="6913" max="6913" width="5" style="133" customWidth="1"/>
    <col min="6914" max="6914" width="9.5546875" style="133" bestFit="1" customWidth="1"/>
    <col min="6915" max="6915" width="32.6640625" style="133" customWidth="1"/>
    <col min="6916" max="6916" width="5.88671875" style="133" customWidth="1"/>
    <col min="6917" max="6917" width="11.6640625" style="133" bestFit="1" customWidth="1"/>
    <col min="6918" max="6918" width="14" style="133" customWidth="1"/>
    <col min="6919" max="6919" width="14.44140625" style="133" customWidth="1"/>
    <col min="6920" max="6920" width="10.109375" style="133" bestFit="1" customWidth="1"/>
    <col min="6921" max="6921" width="14.109375" style="133" bestFit="1" customWidth="1"/>
    <col min="6922" max="6922" width="10.33203125" style="133" bestFit="1" customWidth="1"/>
    <col min="6923" max="6923" width="19.109375" style="133" bestFit="1" customWidth="1"/>
    <col min="6924" max="6924" width="11.33203125" style="133" bestFit="1" customWidth="1"/>
    <col min="6925" max="6925" width="20.109375" style="133" bestFit="1" customWidth="1"/>
    <col min="6926" max="7168" width="9.109375" style="133"/>
    <col min="7169" max="7169" width="5" style="133" customWidth="1"/>
    <col min="7170" max="7170" width="9.5546875" style="133" bestFit="1" customWidth="1"/>
    <col min="7171" max="7171" width="32.6640625" style="133" customWidth="1"/>
    <col min="7172" max="7172" width="5.88671875" style="133" customWidth="1"/>
    <col min="7173" max="7173" width="11.6640625" style="133" bestFit="1" customWidth="1"/>
    <col min="7174" max="7174" width="14" style="133" customWidth="1"/>
    <col min="7175" max="7175" width="14.44140625" style="133" customWidth="1"/>
    <col min="7176" max="7176" width="10.109375" style="133" bestFit="1" customWidth="1"/>
    <col min="7177" max="7177" width="14.109375" style="133" bestFit="1" customWidth="1"/>
    <col min="7178" max="7178" width="10.33203125" style="133" bestFit="1" customWidth="1"/>
    <col min="7179" max="7179" width="19.109375" style="133" bestFit="1" customWidth="1"/>
    <col min="7180" max="7180" width="11.33203125" style="133" bestFit="1" customWidth="1"/>
    <col min="7181" max="7181" width="20.109375" style="133" bestFit="1" customWidth="1"/>
    <col min="7182" max="7424" width="9.109375" style="133"/>
    <col min="7425" max="7425" width="5" style="133" customWidth="1"/>
    <col min="7426" max="7426" width="9.5546875" style="133" bestFit="1" customWidth="1"/>
    <col min="7427" max="7427" width="32.6640625" style="133" customWidth="1"/>
    <col min="7428" max="7428" width="5.88671875" style="133" customWidth="1"/>
    <col min="7429" max="7429" width="11.6640625" style="133" bestFit="1" customWidth="1"/>
    <col min="7430" max="7430" width="14" style="133" customWidth="1"/>
    <col min="7431" max="7431" width="14.44140625" style="133" customWidth="1"/>
    <col min="7432" max="7432" width="10.109375" style="133" bestFit="1" customWidth="1"/>
    <col min="7433" max="7433" width="14.109375" style="133" bestFit="1" customWidth="1"/>
    <col min="7434" max="7434" width="10.33203125" style="133" bestFit="1" customWidth="1"/>
    <col min="7435" max="7435" width="19.109375" style="133" bestFit="1" customWidth="1"/>
    <col min="7436" max="7436" width="11.33203125" style="133" bestFit="1" customWidth="1"/>
    <col min="7437" max="7437" width="20.109375" style="133" bestFit="1" customWidth="1"/>
    <col min="7438" max="7680" width="9.109375" style="133"/>
    <col min="7681" max="7681" width="5" style="133" customWidth="1"/>
    <col min="7682" max="7682" width="9.5546875" style="133" bestFit="1" customWidth="1"/>
    <col min="7683" max="7683" width="32.6640625" style="133" customWidth="1"/>
    <col min="7684" max="7684" width="5.88671875" style="133" customWidth="1"/>
    <col min="7685" max="7685" width="11.6640625" style="133" bestFit="1" customWidth="1"/>
    <col min="7686" max="7686" width="14" style="133" customWidth="1"/>
    <col min="7687" max="7687" width="14.44140625" style="133" customWidth="1"/>
    <col min="7688" max="7688" width="10.109375" style="133" bestFit="1" customWidth="1"/>
    <col min="7689" max="7689" width="14.109375" style="133" bestFit="1" customWidth="1"/>
    <col min="7690" max="7690" width="10.33203125" style="133" bestFit="1" customWidth="1"/>
    <col min="7691" max="7691" width="19.109375" style="133" bestFit="1" customWidth="1"/>
    <col min="7692" max="7692" width="11.33203125" style="133" bestFit="1" customWidth="1"/>
    <col min="7693" max="7693" width="20.109375" style="133" bestFit="1" customWidth="1"/>
    <col min="7694" max="7936" width="9.109375" style="133"/>
    <col min="7937" max="7937" width="5" style="133" customWidth="1"/>
    <col min="7938" max="7938" width="9.5546875" style="133" bestFit="1" customWidth="1"/>
    <col min="7939" max="7939" width="32.6640625" style="133" customWidth="1"/>
    <col min="7940" max="7940" width="5.88671875" style="133" customWidth="1"/>
    <col min="7941" max="7941" width="11.6640625" style="133" bestFit="1" customWidth="1"/>
    <col min="7942" max="7942" width="14" style="133" customWidth="1"/>
    <col min="7943" max="7943" width="14.44140625" style="133" customWidth="1"/>
    <col min="7944" max="7944" width="10.109375" style="133" bestFit="1" customWidth="1"/>
    <col min="7945" max="7945" width="14.109375" style="133" bestFit="1" customWidth="1"/>
    <col min="7946" max="7946" width="10.33203125" style="133" bestFit="1" customWidth="1"/>
    <col min="7947" max="7947" width="19.109375" style="133" bestFit="1" customWidth="1"/>
    <col min="7948" max="7948" width="11.33203125" style="133" bestFit="1" customWidth="1"/>
    <col min="7949" max="7949" width="20.109375" style="133" bestFit="1" customWidth="1"/>
    <col min="7950" max="8192" width="9.109375" style="133"/>
    <col min="8193" max="8193" width="5" style="133" customWidth="1"/>
    <col min="8194" max="8194" width="9.5546875" style="133" bestFit="1" customWidth="1"/>
    <col min="8195" max="8195" width="32.6640625" style="133" customWidth="1"/>
    <col min="8196" max="8196" width="5.88671875" style="133" customWidth="1"/>
    <col min="8197" max="8197" width="11.6640625" style="133" bestFit="1" customWidth="1"/>
    <col min="8198" max="8198" width="14" style="133" customWidth="1"/>
    <col min="8199" max="8199" width="14.44140625" style="133" customWidth="1"/>
    <col min="8200" max="8200" width="10.109375" style="133" bestFit="1" customWidth="1"/>
    <col min="8201" max="8201" width="14.109375" style="133" bestFit="1" customWidth="1"/>
    <col min="8202" max="8202" width="10.33203125" style="133" bestFit="1" customWidth="1"/>
    <col min="8203" max="8203" width="19.109375" style="133" bestFit="1" customWidth="1"/>
    <col min="8204" max="8204" width="11.33203125" style="133" bestFit="1" customWidth="1"/>
    <col min="8205" max="8205" width="20.109375" style="133" bestFit="1" customWidth="1"/>
    <col min="8206" max="8448" width="9.109375" style="133"/>
    <col min="8449" max="8449" width="5" style="133" customWidth="1"/>
    <col min="8450" max="8450" width="9.5546875" style="133" bestFit="1" customWidth="1"/>
    <col min="8451" max="8451" width="32.6640625" style="133" customWidth="1"/>
    <col min="8452" max="8452" width="5.88671875" style="133" customWidth="1"/>
    <col min="8453" max="8453" width="11.6640625" style="133" bestFit="1" customWidth="1"/>
    <col min="8454" max="8454" width="14" style="133" customWidth="1"/>
    <col min="8455" max="8455" width="14.44140625" style="133" customWidth="1"/>
    <col min="8456" max="8456" width="10.109375" style="133" bestFit="1" customWidth="1"/>
    <col min="8457" max="8457" width="14.109375" style="133" bestFit="1" customWidth="1"/>
    <col min="8458" max="8458" width="10.33203125" style="133" bestFit="1" customWidth="1"/>
    <col min="8459" max="8459" width="19.109375" style="133" bestFit="1" customWidth="1"/>
    <col min="8460" max="8460" width="11.33203125" style="133" bestFit="1" customWidth="1"/>
    <col min="8461" max="8461" width="20.109375" style="133" bestFit="1" customWidth="1"/>
    <col min="8462" max="8704" width="9.109375" style="133"/>
    <col min="8705" max="8705" width="5" style="133" customWidth="1"/>
    <col min="8706" max="8706" width="9.5546875" style="133" bestFit="1" customWidth="1"/>
    <col min="8707" max="8707" width="32.6640625" style="133" customWidth="1"/>
    <col min="8708" max="8708" width="5.88671875" style="133" customWidth="1"/>
    <col min="8709" max="8709" width="11.6640625" style="133" bestFit="1" customWidth="1"/>
    <col min="8710" max="8710" width="14" style="133" customWidth="1"/>
    <col min="8711" max="8711" width="14.44140625" style="133" customWidth="1"/>
    <col min="8712" max="8712" width="10.109375" style="133" bestFit="1" customWidth="1"/>
    <col min="8713" max="8713" width="14.109375" style="133" bestFit="1" customWidth="1"/>
    <col min="8714" max="8714" width="10.33203125" style="133" bestFit="1" customWidth="1"/>
    <col min="8715" max="8715" width="19.109375" style="133" bestFit="1" customWidth="1"/>
    <col min="8716" max="8716" width="11.33203125" style="133" bestFit="1" customWidth="1"/>
    <col min="8717" max="8717" width="20.109375" style="133" bestFit="1" customWidth="1"/>
    <col min="8718" max="8960" width="9.109375" style="133"/>
    <col min="8961" max="8961" width="5" style="133" customWidth="1"/>
    <col min="8962" max="8962" width="9.5546875" style="133" bestFit="1" customWidth="1"/>
    <col min="8963" max="8963" width="32.6640625" style="133" customWidth="1"/>
    <col min="8964" max="8964" width="5.88671875" style="133" customWidth="1"/>
    <col min="8965" max="8965" width="11.6640625" style="133" bestFit="1" customWidth="1"/>
    <col min="8966" max="8966" width="14" style="133" customWidth="1"/>
    <col min="8967" max="8967" width="14.44140625" style="133" customWidth="1"/>
    <col min="8968" max="8968" width="10.109375" style="133" bestFit="1" customWidth="1"/>
    <col min="8969" max="8969" width="14.109375" style="133" bestFit="1" customWidth="1"/>
    <col min="8970" max="8970" width="10.33203125" style="133" bestFit="1" customWidth="1"/>
    <col min="8971" max="8971" width="19.109375" style="133" bestFit="1" customWidth="1"/>
    <col min="8972" max="8972" width="11.33203125" style="133" bestFit="1" customWidth="1"/>
    <col min="8973" max="8973" width="20.109375" style="133" bestFit="1" customWidth="1"/>
    <col min="8974" max="9216" width="9.109375" style="133"/>
    <col min="9217" max="9217" width="5" style="133" customWidth="1"/>
    <col min="9218" max="9218" width="9.5546875" style="133" bestFit="1" customWidth="1"/>
    <col min="9219" max="9219" width="32.6640625" style="133" customWidth="1"/>
    <col min="9220" max="9220" width="5.88671875" style="133" customWidth="1"/>
    <col min="9221" max="9221" width="11.6640625" style="133" bestFit="1" customWidth="1"/>
    <col min="9222" max="9222" width="14" style="133" customWidth="1"/>
    <col min="9223" max="9223" width="14.44140625" style="133" customWidth="1"/>
    <col min="9224" max="9224" width="10.109375" style="133" bestFit="1" customWidth="1"/>
    <col min="9225" max="9225" width="14.109375" style="133" bestFit="1" customWidth="1"/>
    <col min="9226" max="9226" width="10.33203125" style="133" bestFit="1" customWidth="1"/>
    <col min="9227" max="9227" width="19.109375" style="133" bestFit="1" customWidth="1"/>
    <col min="9228" max="9228" width="11.33203125" style="133" bestFit="1" customWidth="1"/>
    <col min="9229" max="9229" width="20.109375" style="133" bestFit="1" customWidth="1"/>
    <col min="9230" max="9472" width="9.109375" style="133"/>
    <col min="9473" max="9473" width="5" style="133" customWidth="1"/>
    <col min="9474" max="9474" width="9.5546875" style="133" bestFit="1" customWidth="1"/>
    <col min="9475" max="9475" width="32.6640625" style="133" customWidth="1"/>
    <col min="9476" max="9476" width="5.88671875" style="133" customWidth="1"/>
    <col min="9477" max="9477" width="11.6640625" style="133" bestFit="1" customWidth="1"/>
    <col min="9478" max="9478" width="14" style="133" customWidth="1"/>
    <col min="9479" max="9479" width="14.44140625" style="133" customWidth="1"/>
    <col min="9480" max="9480" width="10.109375" style="133" bestFit="1" customWidth="1"/>
    <col min="9481" max="9481" width="14.109375" style="133" bestFit="1" customWidth="1"/>
    <col min="9482" max="9482" width="10.33203125" style="133" bestFit="1" customWidth="1"/>
    <col min="9483" max="9483" width="19.109375" style="133" bestFit="1" customWidth="1"/>
    <col min="9484" max="9484" width="11.33203125" style="133" bestFit="1" customWidth="1"/>
    <col min="9485" max="9485" width="20.109375" style="133" bestFit="1" customWidth="1"/>
    <col min="9486" max="9728" width="9.109375" style="133"/>
    <col min="9729" max="9729" width="5" style="133" customWidth="1"/>
    <col min="9730" max="9730" width="9.5546875" style="133" bestFit="1" customWidth="1"/>
    <col min="9731" max="9731" width="32.6640625" style="133" customWidth="1"/>
    <col min="9732" max="9732" width="5.88671875" style="133" customWidth="1"/>
    <col min="9733" max="9733" width="11.6640625" style="133" bestFit="1" customWidth="1"/>
    <col min="9734" max="9734" width="14" style="133" customWidth="1"/>
    <col min="9735" max="9735" width="14.44140625" style="133" customWidth="1"/>
    <col min="9736" max="9736" width="10.109375" style="133" bestFit="1" customWidth="1"/>
    <col min="9737" max="9737" width="14.109375" style="133" bestFit="1" customWidth="1"/>
    <col min="9738" max="9738" width="10.33203125" style="133" bestFit="1" customWidth="1"/>
    <col min="9739" max="9739" width="19.109375" style="133" bestFit="1" customWidth="1"/>
    <col min="9740" max="9740" width="11.33203125" style="133" bestFit="1" customWidth="1"/>
    <col min="9741" max="9741" width="20.109375" style="133" bestFit="1" customWidth="1"/>
    <col min="9742" max="9984" width="9.109375" style="133"/>
    <col min="9985" max="9985" width="5" style="133" customWidth="1"/>
    <col min="9986" max="9986" width="9.5546875" style="133" bestFit="1" customWidth="1"/>
    <col min="9987" max="9987" width="32.6640625" style="133" customWidth="1"/>
    <col min="9988" max="9988" width="5.88671875" style="133" customWidth="1"/>
    <col min="9989" max="9989" width="11.6640625" style="133" bestFit="1" customWidth="1"/>
    <col min="9990" max="9990" width="14" style="133" customWidth="1"/>
    <col min="9991" max="9991" width="14.44140625" style="133" customWidth="1"/>
    <col min="9992" max="9992" width="10.109375" style="133" bestFit="1" customWidth="1"/>
    <col min="9993" max="9993" width="14.109375" style="133" bestFit="1" customWidth="1"/>
    <col min="9994" max="9994" width="10.33203125" style="133" bestFit="1" customWidth="1"/>
    <col min="9995" max="9995" width="19.109375" style="133" bestFit="1" customWidth="1"/>
    <col min="9996" max="9996" width="11.33203125" style="133" bestFit="1" customWidth="1"/>
    <col min="9997" max="9997" width="20.109375" style="133" bestFit="1" customWidth="1"/>
    <col min="9998" max="10240" width="9.109375" style="133"/>
    <col min="10241" max="10241" width="5" style="133" customWidth="1"/>
    <col min="10242" max="10242" width="9.5546875" style="133" bestFit="1" customWidth="1"/>
    <col min="10243" max="10243" width="32.6640625" style="133" customWidth="1"/>
    <col min="10244" max="10244" width="5.88671875" style="133" customWidth="1"/>
    <col min="10245" max="10245" width="11.6640625" style="133" bestFit="1" customWidth="1"/>
    <col min="10246" max="10246" width="14" style="133" customWidth="1"/>
    <col min="10247" max="10247" width="14.44140625" style="133" customWidth="1"/>
    <col min="10248" max="10248" width="10.109375" style="133" bestFit="1" customWidth="1"/>
    <col min="10249" max="10249" width="14.109375" style="133" bestFit="1" customWidth="1"/>
    <col min="10250" max="10250" width="10.33203125" style="133" bestFit="1" customWidth="1"/>
    <col min="10251" max="10251" width="19.109375" style="133" bestFit="1" customWidth="1"/>
    <col min="10252" max="10252" width="11.33203125" style="133" bestFit="1" customWidth="1"/>
    <col min="10253" max="10253" width="20.109375" style="133" bestFit="1" customWidth="1"/>
    <col min="10254" max="10496" width="9.109375" style="133"/>
    <col min="10497" max="10497" width="5" style="133" customWidth="1"/>
    <col min="10498" max="10498" width="9.5546875" style="133" bestFit="1" customWidth="1"/>
    <col min="10499" max="10499" width="32.6640625" style="133" customWidth="1"/>
    <col min="10500" max="10500" width="5.88671875" style="133" customWidth="1"/>
    <col min="10501" max="10501" width="11.6640625" style="133" bestFit="1" customWidth="1"/>
    <col min="10502" max="10502" width="14" style="133" customWidth="1"/>
    <col min="10503" max="10503" width="14.44140625" style="133" customWidth="1"/>
    <col min="10504" max="10504" width="10.109375" style="133" bestFit="1" customWidth="1"/>
    <col min="10505" max="10505" width="14.109375" style="133" bestFit="1" customWidth="1"/>
    <col min="10506" max="10506" width="10.33203125" style="133" bestFit="1" customWidth="1"/>
    <col min="10507" max="10507" width="19.109375" style="133" bestFit="1" customWidth="1"/>
    <col min="10508" max="10508" width="11.33203125" style="133" bestFit="1" customWidth="1"/>
    <col min="10509" max="10509" width="20.109375" style="133" bestFit="1" customWidth="1"/>
    <col min="10510" max="10752" width="9.109375" style="133"/>
    <col min="10753" max="10753" width="5" style="133" customWidth="1"/>
    <col min="10754" max="10754" width="9.5546875" style="133" bestFit="1" customWidth="1"/>
    <col min="10755" max="10755" width="32.6640625" style="133" customWidth="1"/>
    <col min="10756" max="10756" width="5.88671875" style="133" customWidth="1"/>
    <col min="10757" max="10757" width="11.6640625" style="133" bestFit="1" customWidth="1"/>
    <col min="10758" max="10758" width="14" style="133" customWidth="1"/>
    <col min="10759" max="10759" width="14.44140625" style="133" customWidth="1"/>
    <col min="10760" max="10760" width="10.109375" style="133" bestFit="1" customWidth="1"/>
    <col min="10761" max="10761" width="14.109375" style="133" bestFit="1" customWidth="1"/>
    <col min="10762" max="10762" width="10.33203125" style="133" bestFit="1" customWidth="1"/>
    <col min="10763" max="10763" width="19.109375" style="133" bestFit="1" customWidth="1"/>
    <col min="10764" max="10764" width="11.33203125" style="133" bestFit="1" customWidth="1"/>
    <col min="10765" max="10765" width="20.109375" style="133" bestFit="1" customWidth="1"/>
    <col min="10766" max="11008" width="9.109375" style="133"/>
    <col min="11009" max="11009" width="5" style="133" customWidth="1"/>
    <col min="11010" max="11010" width="9.5546875" style="133" bestFit="1" customWidth="1"/>
    <col min="11011" max="11011" width="32.6640625" style="133" customWidth="1"/>
    <col min="11012" max="11012" width="5.88671875" style="133" customWidth="1"/>
    <col min="11013" max="11013" width="11.6640625" style="133" bestFit="1" customWidth="1"/>
    <col min="11014" max="11014" width="14" style="133" customWidth="1"/>
    <col min="11015" max="11015" width="14.44140625" style="133" customWidth="1"/>
    <col min="11016" max="11016" width="10.109375" style="133" bestFit="1" customWidth="1"/>
    <col min="11017" max="11017" width="14.109375" style="133" bestFit="1" customWidth="1"/>
    <col min="11018" max="11018" width="10.33203125" style="133" bestFit="1" customWidth="1"/>
    <col min="11019" max="11019" width="19.109375" style="133" bestFit="1" customWidth="1"/>
    <col min="11020" max="11020" width="11.33203125" style="133" bestFit="1" customWidth="1"/>
    <col min="11021" max="11021" width="20.109375" style="133" bestFit="1" customWidth="1"/>
    <col min="11022" max="11264" width="9.109375" style="133"/>
    <col min="11265" max="11265" width="5" style="133" customWidth="1"/>
    <col min="11266" max="11266" width="9.5546875" style="133" bestFit="1" customWidth="1"/>
    <col min="11267" max="11267" width="32.6640625" style="133" customWidth="1"/>
    <col min="11268" max="11268" width="5.88671875" style="133" customWidth="1"/>
    <col min="11269" max="11269" width="11.6640625" style="133" bestFit="1" customWidth="1"/>
    <col min="11270" max="11270" width="14" style="133" customWidth="1"/>
    <col min="11271" max="11271" width="14.44140625" style="133" customWidth="1"/>
    <col min="11272" max="11272" width="10.109375" style="133" bestFit="1" customWidth="1"/>
    <col min="11273" max="11273" width="14.109375" style="133" bestFit="1" customWidth="1"/>
    <col min="11274" max="11274" width="10.33203125" style="133" bestFit="1" customWidth="1"/>
    <col min="11275" max="11275" width="19.109375" style="133" bestFit="1" customWidth="1"/>
    <col min="11276" max="11276" width="11.33203125" style="133" bestFit="1" customWidth="1"/>
    <col min="11277" max="11277" width="20.109375" style="133" bestFit="1" customWidth="1"/>
    <col min="11278" max="11520" width="9.109375" style="133"/>
    <col min="11521" max="11521" width="5" style="133" customWidth="1"/>
    <col min="11522" max="11522" width="9.5546875" style="133" bestFit="1" customWidth="1"/>
    <col min="11523" max="11523" width="32.6640625" style="133" customWidth="1"/>
    <col min="11524" max="11524" width="5.88671875" style="133" customWidth="1"/>
    <col min="11525" max="11525" width="11.6640625" style="133" bestFit="1" customWidth="1"/>
    <col min="11526" max="11526" width="14" style="133" customWidth="1"/>
    <col min="11527" max="11527" width="14.44140625" style="133" customWidth="1"/>
    <col min="11528" max="11528" width="10.109375" style="133" bestFit="1" customWidth="1"/>
    <col min="11529" max="11529" width="14.109375" style="133" bestFit="1" customWidth="1"/>
    <col min="11530" max="11530" width="10.33203125" style="133" bestFit="1" customWidth="1"/>
    <col min="11531" max="11531" width="19.109375" style="133" bestFit="1" customWidth="1"/>
    <col min="11532" max="11532" width="11.33203125" style="133" bestFit="1" customWidth="1"/>
    <col min="11533" max="11533" width="20.109375" style="133" bestFit="1" customWidth="1"/>
    <col min="11534" max="11776" width="9.109375" style="133"/>
    <col min="11777" max="11777" width="5" style="133" customWidth="1"/>
    <col min="11778" max="11778" width="9.5546875" style="133" bestFit="1" customWidth="1"/>
    <col min="11779" max="11779" width="32.6640625" style="133" customWidth="1"/>
    <col min="11780" max="11780" width="5.88671875" style="133" customWidth="1"/>
    <col min="11781" max="11781" width="11.6640625" style="133" bestFit="1" customWidth="1"/>
    <col min="11782" max="11782" width="14" style="133" customWidth="1"/>
    <col min="11783" max="11783" width="14.44140625" style="133" customWidth="1"/>
    <col min="11784" max="11784" width="10.109375" style="133" bestFit="1" customWidth="1"/>
    <col min="11785" max="11785" width="14.109375" style="133" bestFit="1" customWidth="1"/>
    <col min="11786" max="11786" width="10.33203125" style="133" bestFit="1" customWidth="1"/>
    <col min="11787" max="11787" width="19.109375" style="133" bestFit="1" customWidth="1"/>
    <col min="11788" max="11788" width="11.33203125" style="133" bestFit="1" customWidth="1"/>
    <col min="11789" max="11789" width="20.109375" style="133" bestFit="1" customWidth="1"/>
    <col min="11790" max="12032" width="9.109375" style="133"/>
    <col min="12033" max="12033" width="5" style="133" customWidth="1"/>
    <col min="12034" max="12034" width="9.5546875" style="133" bestFit="1" customWidth="1"/>
    <col min="12035" max="12035" width="32.6640625" style="133" customWidth="1"/>
    <col min="12036" max="12036" width="5.88671875" style="133" customWidth="1"/>
    <col min="12037" max="12037" width="11.6640625" style="133" bestFit="1" customWidth="1"/>
    <col min="12038" max="12038" width="14" style="133" customWidth="1"/>
    <col min="12039" max="12039" width="14.44140625" style="133" customWidth="1"/>
    <col min="12040" max="12040" width="10.109375" style="133" bestFit="1" customWidth="1"/>
    <col min="12041" max="12041" width="14.109375" style="133" bestFit="1" customWidth="1"/>
    <col min="12042" max="12042" width="10.33203125" style="133" bestFit="1" customWidth="1"/>
    <col min="12043" max="12043" width="19.109375" style="133" bestFit="1" customWidth="1"/>
    <col min="12044" max="12044" width="11.33203125" style="133" bestFit="1" customWidth="1"/>
    <col min="12045" max="12045" width="20.109375" style="133" bestFit="1" customWidth="1"/>
    <col min="12046" max="12288" width="9.109375" style="133"/>
    <col min="12289" max="12289" width="5" style="133" customWidth="1"/>
    <col min="12290" max="12290" width="9.5546875" style="133" bestFit="1" customWidth="1"/>
    <col min="12291" max="12291" width="32.6640625" style="133" customWidth="1"/>
    <col min="12292" max="12292" width="5.88671875" style="133" customWidth="1"/>
    <col min="12293" max="12293" width="11.6640625" style="133" bestFit="1" customWidth="1"/>
    <col min="12294" max="12294" width="14" style="133" customWidth="1"/>
    <col min="12295" max="12295" width="14.44140625" style="133" customWidth="1"/>
    <col min="12296" max="12296" width="10.109375" style="133" bestFit="1" customWidth="1"/>
    <col min="12297" max="12297" width="14.109375" style="133" bestFit="1" customWidth="1"/>
    <col min="12298" max="12298" width="10.33203125" style="133" bestFit="1" customWidth="1"/>
    <col min="12299" max="12299" width="19.109375" style="133" bestFit="1" customWidth="1"/>
    <col min="12300" max="12300" width="11.33203125" style="133" bestFit="1" customWidth="1"/>
    <col min="12301" max="12301" width="20.109375" style="133" bestFit="1" customWidth="1"/>
    <col min="12302" max="12544" width="9.109375" style="133"/>
    <col min="12545" max="12545" width="5" style="133" customWidth="1"/>
    <col min="12546" max="12546" width="9.5546875" style="133" bestFit="1" customWidth="1"/>
    <col min="12547" max="12547" width="32.6640625" style="133" customWidth="1"/>
    <col min="12548" max="12548" width="5.88671875" style="133" customWidth="1"/>
    <col min="12549" max="12549" width="11.6640625" style="133" bestFit="1" customWidth="1"/>
    <col min="12550" max="12550" width="14" style="133" customWidth="1"/>
    <col min="12551" max="12551" width="14.44140625" style="133" customWidth="1"/>
    <col min="12552" max="12552" width="10.109375" style="133" bestFit="1" customWidth="1"/>
    <col min="12553" max="12553" width="14.109375" style="133" bestFit="1" customWidth="1"/>
    <col min="12554" max="12554" width="10.33203125" style="133" bestFit="1" customWidth="1"/>
    <col min="12555" max="12555" width="19.109375" style="133" bestFit="1" customWidth="1"/>
    <col min="12556" max="12556" width="11.33203125" style="133" bestFit="1" customWidth="1"/>
    <col min="12557" max="12557" width="20.109375" style="133" bestFit="1" customWidth="1"/>
    <col min="12558" max="12800" width="9.109375" style="133"/>
    <col min="12801" max="12801" width="5" style="133" customWidth="1"/>
    <col min="12802" max="12802" width="9.5546875" style="133" bestFit="1" customWidth="1"/>
    <col min="12803" max="12803" width="32.6640625" style="133" customWidth="1"/>
    <col min="12804" max="12804" width="5.88671875" style="133" customWidth="1"/>
    <col min="12805" max="12805" width="11.6640625" style="133" bestFit="1" customWidth="1"/>
    <col min="12806" max="12806" width="14" style="133" customWidth="1"/>
    <col min="12807" max="12807" width="14.44140625" style="133" customWidth="1"/>
    <col min="12808" max="12808" width="10.109375" style="133" bestFit="1" customWidth="1"/>
    <col min="12809" max="12809" width="14.109375" style="133" bestFit="1" customWidth="1"/>
    <col min="12810" max="12810" width="10.33203125" style="133" bestFit="1" customWidth="1"/>
    <col min="12811" max="12811" width="19.109375" style="133" bestFit="1" customWidth="1"/>
    <col min="12812" max="12812" width="11.33203125" style="133" bestFit="1" customWidth="1"/>
    <col min="12813" max="12813" width="20.109375" style="133" bestFit="1" customWidth="1"/>
    <col min="12814" max="13056" width="9.109375" style="133"/>
    <col min="13057" max="13057" width="5" style="133" customWidth="1"/>
    <col min="13058" max="13058" width="9.5546875" style="133" bestFit="1" customWidth="1"/>
    <col min="13059" max="13059" width="32.6640625" style="133" customWidth="1"/>
    <col min="13060" max="13060" width="5.88671875" style="133" customWidth="1"/>
    <col min="13061" max="13061" width="11.6640625" style="133" bestFit="1" customWidth="1"/>
    <col min="13062" max="13062" width="14" style="133" customWidth="1"/>
    <col min="13063" max="13063" width="14.44140625" style="133" customWidth="1"/>
    <col min="13064" max="13064" width="10.109375" style="133" bestFit="1" customWidth="1"/>
    <col min="13065" max="13065" width="14.109375" style="133" bestFit="1" customWidth="1"/>
    <col min="13066" max="13066" width="10.33203125" style="133" bestFit="1" customWidth="1"/>
    <col min="13067" max="13067" width="19.109375" style="133" bestFit="1" customWidth="1"/>
    <col min="13068" max="13068" width="11.33203125" style="133" bestFit="1" customWidth="1"/>
    <col min="13069" max="13069" width="20.109375" style="133" bestFit="1" customWidth="1"/>
    <col min="13070" max="13312" width="9.109375" style="133"/>
    <col min="13313" max="13313" width="5" style="133" customWidth="1"/>
    <col min="13314" max="13314" width="9.5546875" style="133" bestFit="1" customWidth="1"/>
    <col min="13315" max="13315" width="32.6640625" style="133" customWidth="1"/>
    <col min="13316" max="13316" width="5.88671875" style="133" customWidth="1"/>
    <col min="13317" max="13317" width="11.6640625" style="133" bestFit="1" customWidth="1"/>
    <col min="13318" max="13318" width="14" style="133" customWidth="1"/>
    <col min="13319" max="13319" width="14.44140625" style="133" customWidth="1"/>
    <col min="13320" max="13320" width="10.109375" style="133" bestFit="1" customWidth="1"/>
    <col min="13321" max="13321" width="14.109375" style="133" bestFit="1" customWidth="1"/>
    <col min="13322" max="13322" width="10.33203125" style="133" bestFit="1" customWidth="1"/>
    <col min="13323" max="13323" width="19.109375" style="133" bestFit="1" customWidth="1"/>
    <col min="13324" max="13324" width="11.33203125" style="133" bestFit="1" customWidth="1"/>
    <col min="13325" max="13325" width="20.109375" style="133" bestFit="1" customWidth="1"/>
    <col min="13326" max="13568" width="9.109375" style="133"/>
    <col min="13569" max="13569" width="5" style="133" customWidth="1"/>
    <col min="13570" max="13570" width="9.5546875" style="133" bestFit="1" customWidth="1"/>
    <col min="13571" max="13571" width="32.6640625" style="133" customWidth="1"/>
    <col min="13572" max="13572" width="5.88671875" style="133" customWidth="1"/>
    <col min="13573" max="13573" width="11.6640625" style="133" bestFit="1" customWidth="1"/>
    <col min="13574" max="13574" width="14" style="133" customWidth="1"/>
    <col min="13575" max="13575" width="14.44140625" style="133" customWidth="1"/>
    <col min="13576" max="13576" width="10.109375" style="133" bestFit="1" customWidth="1"/>
    <col min="13577" max="13577" width="14.109375" style="133" bestFit="1" customWidth="1"/>
    <col min="13578" max="13578" width="10.33203125" style="133" bestFit="1" customWidth="1"/>
    <col min="13579" max="13579" width="19.109375" style="133" bestFit="1" customWidth="1"/>
    <col min="13580" max="13580" width="11.33203125" style="133" bestFit="1" customWidth="1"/>
    <col min="13581" max="13581" width="20.109375" style="133" bestFit="1" customWidth="1"/>
    <col min="13582" max="13824" width="9.109375" style="133"/>
    <col min="13825" max="13825" width="5" style="133" customWidth="1"/>
    <col min="13826" max="13826" width="9.5546875" style="133" bestFit="1" customWidth="1"/>
    <col min="13827" max="13827" width="32.6640625" style="133" customWidth="1"/>
    <col min="13828" max="13828" width="5.88671875" style="133" customWidth="1"/>
    <col min="13829" max="13829" width="11.6640625" style="133" bestFit="1" customWidth="1"/>
    <col min="13830" max="13830" width="14" style="133" customWidth="1"/>
    <col min="13831" max="13831" width="14.44140625" style="133" customWidth="1"/>
    <col min="13832" max="13832" width="10.109375" style="133" bestFit="1" customWidth="1"/>
    <col min="13833" max="13833" width="14.109375" style="133" bestFit="1" customWidth="1"/>
    <col min="13834" max="13834" width="10.33203125" style="133" bestFit="1" customWidth="1"/>
    <col min="13835" max="13835" width="19.109375" style="133" bestFit="1" customWidth="1"/>
    <col min="13836" max="13836" width="11.33203125" style="133" bestFit="1" customWidth="1"/>
    <col min="13837" max="13837" width="20.109375" style="133" bestFit="1" customWidth="1"/>
    <col min="13838" max="14080" width="9.109375" style="133"/>
    <col min="14081" max="14081" width="5" style="133" customWidth="1"/>
    <col min="14082" max="14082" width="9.5546875" style="133" bestFit="1" customWidth="1"/>
    <col min="14083" max="14083" width="32.6640625" style="133" customWidth="1"/>
    <col min="14084" max="14084" width="5.88671875" style="133" customWidth="1"/>
    <col min="14085" max="14085" width="11.6640625" style="133" bestFit="1" customWidth="1"/>
    <col min="14086" max="14086" width="14" style="133" customWidth="1"/>
    <col min="14087" max="14087" width="14.44140625" style="133" customWidth="1"/>
    <col min="14088" max="14088" width="10.109375" style="133" bestFit="1" customWidth="1"/>
    <col min="14089" max="14089" width="14.109375" style="133" bestFit="1" customWidth="1"/>
    <col min="14090" max="14090" width="10.33203125" style="133" bestFit="1" customWidth="1"/>
    <col min="14091" max="14091" width="19.109375" style="133" bestFit="1" customWidth="1"/>
    <col min="14092" max="14092" width="11.33203125" style="133" bestFit="1" customWidth="1"/>
    <col min="14093" max="14093" width="20.109375" style="133" bestFit="1" customWidth="1"/>
    <col min="14094" max="14336" width="9.109375" style="133"/>
    <col min="14337" max="14337" width="5" style="133" customWidth="1"/>
    <col min="14338" max="14338" width="9.5546875" style="133" bestFit="1" customWidth="1"/>
    <col min="14339" max="14339" width="32.6640625" style="133" customWidth="1"/>
    <col min="14340" max="14340" width="5.88671875" style="133" customWidth="1"/>
    <col min="14341" max="14341" width="11.6640625" style="133" bestFit="1" customWidth="1"/>
    <col min="14342" max="14342" width="14" style="133" customWidth="1"/>
    <col min="14343" max="14343" width="14.44140625" style="133" customWidth="1"/>
    <col min="14344" max="14344" width="10.109375" style="133" bestFit="1" customWidth="1"/>
    <col min="14345" max="14345" width="14.109375" style="133" bestFit="1" customWidth="1"/>
    <col min="14346" max="14346" width="10.33203125" style="133" bestFit="1" customWidth="1"/>
    <col min="14347" max="14347" width="19.109375" style="133" bestFit="1" customWidth="1"/>
    <col min="14348" max="14348" width="11.33203125" style="133" bestFit="1" customWidth="1"/>
    <col min="14349" max="14349" width="20.109375" style="133" bestFit="1" customWidth="1"/>
    <col min="14350" max="14592" width="9.109375" style="133"/>
    <col min="14593" max="14593" width="5" style="133" customWidth="1"/>
    <col min="14594" max="14594" width="9.5546875" style="133" bestFit="1" customWidth="1"/>
    <col min="14595" max="14595" width="32.6640625" style="133" customWidth="1"/>
    <col min="14596" max="14596" width="5.88671875" style="133" customWidth="1"/>
    <col min="14597" max="14597" width="11.6640625" style="133" bestFit="1" customWidth="1"/>
    <col min="14598" max="14598" width="14" style="133" customWidth="1"/>
    <col min="14599" max="14599" width="14.44140625" style="133" customWidth="1"/>
    <col min="14600" max="14600" width="10.109375" style="133" bestFit="1" customWidth="1"/>
    <col min="14601" max="14601" width="14.109375" style="133" bestFit="1" customWidth="1"/>
    <col min="14602" max="14602" width="10.33203125" style="133" bestFit="1" customWidth="1"/>
    <col min="14603" max="14603" width="19.109375" style="133" bestFit="1" customWidth="1"/>
    <col min="14604" max="14604" width="11.33203125" style="133" bestFit="1" customWidth="1"/>
    <col min="14605" max="14605" width="20.109375" style="133" bestFit="1" customWidth="1"/>
    <col min="14606" max="14848" width="9.109375" style="133"/>
    <col min="14849" max="14849" width="5" style="133" customWidth="1"/>
    <col min="14850" max="14850" width="9.5546875" style="133" bestFit="1" customWidth="1"/>
    <col min="14851" max="14851" width="32.6640625" style="133" customWidth="1"/>
    <col min="14852" max="14852" width="5.88671875" style="133" customWidth="1"/>
    <col min="14853" max="14853" width="11.6640625" style="133" bestFit="1" customWidth="1"/>
    <col min="14854" max="14854" width="14" style="133" customWidth="1"/>
    <col min="14855" max="14855" width="14.44140625" style="133" customWidth="1"/>
    <col min="14856" max="14856" width="10.109375" style="133" bestFit="1" customWidth="1"/>
    <col min="14857" max="14857" width="14.109375" style="133" bestFit="1" customWidth="1"/>
    <col min="14858" max="14858" width="10.33203125" style="133" bestFit="1" customWidth="1"/>
    <col min="14859" max="14859" width="19.109375" style="133" bestFit="1" customWidth="1"/>
    <col min="14860" max="14860" width="11.33203125" style="133" bestFit="1" customWidth="1"/>
    <col min="14861" max="14861" width="20.109375" style="133" bestFit="1" customWidth="1"/>
    <col min="14862" max="15104" width="9.109375" style="133"/>
    <col min="15105" max="15105" width="5" style="133" customWidth="1"/>
    <col min="15106" max="15106" width="9.5546875" style="133" bestFit="1" customWidth="1"/>
    <col min="15107" max="15107" width="32.6640625" style="133" customWidth="1"/>
    <col min="15108" max="15108" width="5.88671875" style="133" customWidth="1"/>
    <col min="15109" max="15109" width="11.6640625" style="133" bestFit="1" customWidth="1"/>
    <col min="15110" max="15110" width="14" style="133" customWidth="1"/>
    <col min="15111" max="15111" width="14.44140625" style="133" customWidth="1"/>
    <col min="15112" max="15112" width="10.109375" style="133" bestFit="1" customWidth="1"/>
    <col min="15113" max="15113" width="14.109375" style="133" bestFit="1" customWidth="1"/>
    <col min="15114" max="15114" width="10.33203125" style="133" bestFit="1" customWidth="1"/>
    <col min="15115" max="15115" width="19.109375" style="133" bestFit="1" customWidth="1"/>
    <col min="15116" max="15116" width="11.33203125" style="133" bestFit="1" customWidth="1"/>
    <col min="15117" max="15117" width="20.109375" style="133" bestFit="1" customWidth="1"/>
    <col min="15118" max="15360" width="9.109375" style="133"/>
    <col min="15361" max="15361" width="5" style="133" customWidth="1"/>
    <col min="15362" max="15362" width="9.5546875" style="133" bestFit="1" customWidth="1"/>
    <col min="15363" max="15363" width="32.6640625" style="133" customWidth="1"/>
    <col min="15364" max="15364" width="5.88671875" style="133" customWidth="1"/>
    <col min="15365" max="15365" width="11.6640625" style="133" bestFit="1" customWidth="1"/>
    <col min="15366" max="15366" width="14" style="133" customWidth="1"/>
    <col min="15367" max="15367" width="14.44140625" style="133" customWidth="1"/>
    <col min="15368" max="15368" width="10.109375" style="133" bestFit="1" customWidth="1"/>
    <col min="15369" max="15369" width="14.109375" style="133" bestFit="1" customWidth="1"/>
    <col min="15370" max="15370" width="10.33203125" style="133" bestFit="1" customWidth="1"/>
    <col min="15371" max="15371" width="19.109375" style="133" bestFit="1" customWidth="1"/>
    <col min="15372" max="15372" width="11.33203125" style="133" bestFit="1" customWidth="1"/>
    <col min="15373" max="15373" width="20.109375" style="133" bestFit="1" customWidth="1"/>
    <col min="15374" max="15616" width="9.109375" style="133"/>
    <col min="15617" max="15617" width="5" style="133" customWidth="1"/>
    <col min="15618" max="15618" width="9.5546875" style="133" bestFit="1" customWidth="1"/>
    <col min="15619" max="15619" width="32.6640625" style="133" customWidth="1"/>
    <col min="15620" max="15620" width="5.88671875" style="133" customWidth="1"/>
    <col min="15621" max="15621" width="11.6640625" style="133" bestFit="1" customWidth="1"/>
    <col min="15622" max="15622" width="14" style="133" customWidth="1"/>
    <col min="15623" max="15623" width="14.44140625" style="133" customWidth="1"/>
    <col min="15624" max="15624" width="10.109375" style="133" bestFit="1" customWidth="1"/>
    <col min="15625" max="15625" width="14.109375" style="133" bestFit="1" customWidth="1"/>
    <col min="15626" max="15626" width="10.33203125" style="133" bestFit="1" customWidth="1"/>
    <col min="15627" max="15627" width="19.109375" style="133" bestFit="1" customWidth="1"/>
    <col min="15628" max="15628" width="11.33203125" style="133" bestFit="1" customWidth="1"/>
    <col min="15629" max="15629" width="20.109375" style="133" bestFit="1" customWidth="1"/>
    <col min="15630" max="15872" width="9.109375" style="133"/>
    <col min="15873" max="15873" width="5" style="133" customWidth="1"/>
    <col min="15874" max="15874" width="9.5546875" style="133" bestFit="1" customWidth="1"/>
    <col min="15875" max="15875" width="32.6640625" style="133" customWidth="1"/>
    <col min="15876" max="15876" width="5.88671875" style="133" customWidth="1"/>
    <col min="15877" max="15877" width="11.6640625" style="133" bestFit="1" customWidth="1"/>
    <col min="15878" max="15878" width="14" style="133" customWidth="1"/>
    <col min="15879" max="15879" width="14.44140625" style="133" customWidth="1"/>
    <col min="15880" max="15880" width="10.109375" style="133" bestFit="1" customWidth="1"/>
    <col min="15881" max="15881" width="14.109375" style="133" bestFit="1" customWidth="1"/>
    <col min="15882" max="15882" width="10.33203125" style="133" bestFit="1" customWidth="1"/>
    <col min="15883" max="15883" width="19.109375" style="133" bestFit="1" customWidth="1"/>
    <col min="15884" max="15884" width="11.33203125" style="133" bestFit="1" customWidth="1"/>
    <col min="15885" max="15885" width="20.109375" style="133" bestFit="1" customWidth="1"/>
    <col min="15886" max="16128" width="9.109375" style="133"/>
    <col min="16129" max="16129" width="5" style="133" customWidth="1"/>
    <col min="16130" max="16130" width="9.5546875" style="133" bestFit="1" customWidth="1"/>
    <col min="16131" max="16131" width="32.6640625" style="133" customWidth="1"/>
    <col min="16132" max="16132" width="5.88671875" style="133" customWidth="1"/>
    <col min="16133" max="16133" width="11.6640625" style="133" bestFit="1" customWidth="1"/>
    <col min="16134" max="16134" width="14" style="133" customWidth="1"/>
    <col min="16135" max="16135" width="14.44140625" style="133" customWidth="1"/>
    <col min="16136" max="16136" width="10.109375" style="133" bestFit="1" customWidth="1"/>
    <col min="16137" max="16137" width="14.109375" style="133" bestFit="1" customWidth="1"/>
    <col min="16138" max="16138" width="10.33203125" style="133" bestFit="1" customWidth="1"/>
    <col min="16139" max="16139" width="19.109375" style="133" bestFit="1" customWidth="1"/>
    <col min="16140" max="16140" width="11.33203125" style="133" bestFit="1" customWidth="1"/>
    <col min="16141" max="16141" width="20.109375" style="133" bestFit="1" customWidth="1"/>
    <col min="16142" max="16384" width="9.109375" style="133"/>
  </cols>
  <sheetData>
    <row r="1" spans="1:13">
      <c r="C1" s="129" t="s">
        <v>332</v>
      </c>
    </row>
    <row r="2" spans="1:13">
      <c r="A2" s="134" t="s">
        <v>333</v>
      </c>
      <c r="B2" s="134" t="s">
        <v>334</v>
      </c>
      <c r="C2" s="135" t="s">
        <v>335</v>
      </c>
      <c r="D2" s="136" t="s">
        <v>3</v>
      </c>
      <c r="E2" s="137" t="s">
        <v>7</v>
      </c>
      <c r="F2" s="137" t="s">
        <v>336</v>
      </c>
      <c r="G2" s="138" t="s">
        <v>337</v>
      </c>
      <c r="H2" s="139"/>
      <c r="I2" s="139"/>
      <c r="J2" s="139"/>
      <c r="K2" s="139"/>
      <c r="L2" s="139"/>
      <c r="M2" s="139"/>
    </row>
    <row r="3" spans="1:13">
      <c r="A3" s="140"/>
      <c r="B3" s="140"/>
      <c r="C3" s="141" t="s">
        <v>340</v>
      </c>
      <c r="D3" s="142"/>
      <c r="E3" s="143"/>
      <c r="F3" s="144"/>
      <c r="G3" s="144"/>
    </row>
    <row r="4" spans="1:13" ht="52.8">
      <c r="A4" s="140">
        <v>1</v>
      </c>
      <c r="B4" s="140"/>
      <c r="C4" s="145" t="s">
        <v>341</v>
      </c>
      <c r="D4" s="146" t="s">
        <v>8</v>
      </c>
      <c r="E4" s="147">
        <v>5</v>
      </c>
      <c r="F4" s="147"/>
      <c r="G4" s="148">
        <f>E4*F4</f>
        <v>0</v>
      </c>
      <c r="I4" s="149"/>
    </row>
    <row r="5" spans="1:13" ht="39.6">
      <c r="A5" s="140">
        <v>3</v>
      </c>
      <c r="B5" s="140"/>
      <c r="C5" s="145" t="s">
        <v>342</v>
      </c>
      <c r="D5" s="146" t="s">
        <v>8</v>
      </c>
      <c r="E5" s="147">
        <v>5</v>
      </c>
      <c r="F5" s="147"/>
      <c r="G5" s="148">
        <f t="shared" ref="G5:G10" si="0">E5*F5</f>
        <v>0</v>
      </c>
      <c r="I5" s="149"/>
    </row>
    <row r="6" spans="1:13" ht="39.6">
      <c r="A6" s="140">
        <v>4</v>
      </c>
      <c r="B6" s="140"/>
      <c r="C6" s="145" t="s">
        <v>343</v>
      </c>
      <c r="D6" s="146" t="s">
        <v>10</v>
      </c>
      <c r="E6" s="147">
        <v>5</v>
      </c>
      <c r="F6" s="147"/>
      <c r="G6" s="148">
        <f t="shared" si="0"/>
        <v>0</v>
      </c>
      <c r="I6" s="149"/>
    </row>
    <row r="7" spans="1:13" ht="39.6">
      <c r="A7" s="140">
        <v>5</v>
      </c>
      <c r="B7" s="140"/>
      <c r="C7" s="145" t="s">
        <v>344</v>
      </c>
      <c r="D7" s="146" t="s">
        <v>10</v>
      </c>
      <c r="E7" s="147">
        <v>5</v>
      </c>
      <c r="F7" s="147"/>
      <c r="G7" s="148">
        <f t="shared" si="0"/>
        <v>0</v>
      </c>
      <c r="I7" s="149"/>
    </row>
    <row r="8" spans="1:13" ht="52.8">
      <c r="A8" s="140">
        <v>6</v>
      </c>
      <c r="B8" s="140"/>
      <c r="C8" s="145" t="s">
        <v>345</v>
      </c>
      <c r="D8" s="146" t="s">
        <v>10</v>
      </c>
      <c r="E8" s="147">
        <v>5</v>
      </c>
      <c r="F8" s="147"/>
      <c r="G8" s="148">
        <f t="shared" si="0"/>
        <v>0</v>
      </c>
      <c r="I8" s="149"/>
    </row>
    <row r="9" spans="1:13" ht="52.8">
      <c r="A9" s="140">
        <v>7</v>
      </c>
      <c r="B9" s="140"/>
      <c r="C9" s="145" t="s">
        <v>346</v>
      </c>
      <c r="D9" s="146" t="s">
        <v>10</v>
      </c>
      <c r="E9" s="147">
        <v>5</v>
      </c>
      <c r="F9" s="147"/>
      <c r="G9" s="148">
        <f t="shared" si="0"/>
        <v>0</v>
      </c>
      <c r="I9" s="149"/>
    </row>
    <row r="10" spans="1:13" ht="52.8">
      <c r="A10" s="140">
        <v>8</v>
      </c>
      <c r="B10" s="140"/>
      <c r="C10" s="145" t="s">
        <v>347</v>
      </c>
      <c r="D10" s="146" t="s">
        <v>26</v>
      </c>
      <c r="E10" s="147">
        <v>250</v>
      </c>
      <c r="F10" s="147"/>
      <c r="G10" s="148">
        <f t="shared" si="0"/>
        <v>0</v>
      </c>
      <c r="I10" s="149"/>
    </row>
    <row r="11" spans="1:13">
      <c r="A11" s="150"/>
      <c r="B11" s="150"/>
      <c r="C11" s="141" t="s">
        <v>348</v>
      </c>
      <c r="D11" s="151" t="s">
        <v>349</v>
      </c>
      <c r="E11" s="152"/>
      <c r="F11" s="153"/>
      <c r="G11" s="153">
        <f>SUM(G1:G10)</f>
        <v>0</v>
      </c>
      <c r="I11" s="149"/>
    </row>
    <row r="12" spans="1:13">
      <c r="A12" s="140"/>
      <c r="B12" s="140"/>
      <c r="C12" s="145"/>
      <c r="D12" s="146"/>
      <c r="E12" s="147"/>
      <c r="F12" s="147"/>
      <c r="G12" s="148"/>
      <c r="I12" s="149"/>
    </row>
    <row r="13" spans="1:13">
      <c r="A13" s="140"/>
      <c r="B13" s="140"/>
      <c r="C13" s="141" t="s">
        <v>350</v>
      </c>
      <c r="D13" s="142"/>
      <c r="E13" s="143"/>
      <c r="F13" s="144"/>
      <c r="G13" s="144"/>
    </row>
    <row r="14" spans="1:13">
      <c r="A14" s="140"/>
      <c r="B14" s="140"/>
      <c r="C14" s="141"/>
      <c r="D14" s="142"/>
      <c r="E14" s="143"/>
      <c r="F14" s="144"/>
      <c r="G14" s="144"/>
    </row>
    <row r="15" spans="1:13" ht="39.6">
      <c r="A15" s="140">
        <v>1</v>
      </c>
      <c r="B15" s="140"/>
      <c r="C15" s="145" t="s">
        <v>351</v>
      </c>
      <c r="D15" s="146" t="s">
        <v>26</v>
      </c>
      <c r="E15" s="147">
        <f>E19+E29+E39</f>
        <v>414</v>
      </c>
      <c r="F15" s="147"/>
      <c r="G15" s="148">
        <f t="shared" ref="G15:G17" si="1">E15*F15</f>
        <v>0</v>
      </c>
      <c r="I15" s="149"/>
    </row>
    <row r="16" spans="1:13" ht="14.25" customHeight="1">
      <c r="A16" s="140">
        <f>A15+1</f>
        <v>2</v>
      </c>
      <c r="B16" s="140"/>
      <c r="C16" s="145" t="s">
        <v>352</v>
      </c>
      <c r="D16" s="146" t="s">
        <v>26</v>
      </c>
      <c r="E16" s="147">
        <f>E15</f>
        <v>414</v>
      </c>
      <c r="F16" s="147"/>
      <c r="G16" s="148">
        <f t="shared" si="1"/>
        <v>0</v>
      </c>
      <c r="I16" s="149"/>
    </row>
    <row r="17" spans="1:13" ht="52.8">
      <c r="A17" s="140">
        <f>A16+1</f>
        <v>3</v>
      </c>
      <c r="B17" s="140"/>
      <c r="C17" s="145" t="s">
        <v>353</v>
      </c>
      <c r="D17" s="146" t="s">
        <v>22</v>
      </c>
      <c r="E17" s="147">
        <v>1</v>
      </c>
      <c r="F17" s="147"/>
      <c r="G17" s="148">
        <f t="shared" si="1"/>
        <v>0</v>
      </c>
      <c r="I17" s="149"/>
    </row>
    <row r="18" spans="1:13" ht="14.25" customHeight="1">
      <c r="A18" s="140"/>
      <c r="B18" s="140"/>
      <c r="C18" s="154" t="s">
        <v>354</v>
      </c>
      <c r="D18" s="146"/>
      <c r="E18" s="147"/>
      <c r="F18" s="147"/>
      <c r="G18" s="148"/>
      <c r="I18" s="149"/>
    </row>
    <row r="19" spans="1:13" ht="158.4">
      <c r="A19" s="140">
        <v>4</v>
      </c>
      <c r="B19" s="140"/>
      <c r="C19" s="155" t="s">
        <v>355</v>
      </c>
      <c r="D19" s="146" t="s">
        <v>26</v>
      </c>
      <c r="E19" s="147">
        <v>192</v>
      </c>
      <c r="F19" s="147"/>
      <c r="G19" s="148">
        <f>E19*F19</f>
        <v>0</v>
      </c>
      <c r="H19" s="156"/>
      <c r="I19" s="157"/>
      <c r="K19" s="149"/>
      <c r="M19" s="149"/>
    </row>
    <row r="20" spans="1:13" ht="14.25" customHeight="1">
      <c r="A20" s="140"/>
      <c r="B20" s="140"/>
      <c r="C20" s="155" t="s">
        <v>356</v>
      </c>
      <c r="D20" s="146"/>
      <c r="E20" s="147"/>
      <c r="F20" s="147"/>
      <c r="G20" s="148"/>
      <c r="H20" s="156"/>
    </row>
    <row r="21" spans="1:13" ht="14.25" customHeight="1">
      <c r="A21" s="140"/>
      <c r="B21" s="140"/>
      <c r="C21" s="155" t="str">
        <f>"izkop strojni - skupaj: "&amp; E21*E19 &amp;D21</f>
        <v>izkop strojni - skupaj: 42,24m3</v>
      </c>
      <c r="D21" s="146" t="s">
        <v>10</v>
      </c>
      <c r="E21" s="158">
        <v>0.22</v>
      </c>
      <c r="F21" s="147"/>
      <c r="G21" s="148"/>
      <c r="H21" s="156"/>
    </row>
    <row r="22" spans="1:13" ht="14.25" customHeight="1">
      <c r="A22" s="140"/>
      <c r="B22" s="140"/>
      <c r="C22" s="155" t="str">
        <f>"izkop ročni - skupaj: "&amp; E22*E19 &amp;D22</f>
        <v>izkop ročni - skupaj: 17,856m3</v>
      </c>
      <c r="D22" s="146" t="s">
        <v>10</v>
      </c>
      <c r="E22" s="158">
        <v>9.2999999999999999E-2</v>
      </c>
      <c r="F22" s="147"/>
      <c r="G22" s="148"/>
      <c r="H22" s="156"/>
    </row>
    <row r="23" spans="1:13" ht="14.25" customHeight="1">
      <c r="A23" s="140"/>
      <c r="B23" s="140"/>
      <c r="C23" s="155" t="str">
        <f>"pesek za zaščito cevi pesek 3-8mm
- skupaj: "&amp; E23*E19 &amp;D23</f>
        <v>pesek za zaščito cevi pesek 3-8mm
- skupaj: 18,432m3</v>
      </c>
      <c r="D23" s="146" t="s">
        <v>10</v>
      </c>
      <c r="E23" s="158">
        <v>9.6000000000000002E-2</v>
      </c>
      <c r="F23" s="147"/>
      <c r="G23" s="148"/>
    </row>
    <row r="24" spans="1:13" ht="26.4">
      <c r="A24" s="140"/>
      <c r="B24" s="140"/>
      <c r="C24" s="155" t="str">
        <f>"tampon za zasip jarka
- skupaj: "&amp; E24*E19 &amp;D24</f>
        <v>tampon za zasip jarka
- skupaj: 41,664m3</v>
      </c>
      <c r="D24" s="146" t="s">
        <v>10</v>
      </c>
      <c r="E24" s="158">
        <v>0.217</v>
      </c>
      <c r="F24" s="147"/>
      <c r="G24" s="148"/>
    </row>
    <row r="25" spans="1:13" ht="26.4">
      <c r="A25" s="140"/>
      <c r="B25" s="140"/>
      <c r="C25" s="155" t="str">
        <f>"cev Ø110mm 
- skupaj: "&amp; E25*E19 &amp;D25</f>
        <v>cev Ø110mm 
- skupaj: 192m1</v>
      </c>
      <c r="D25" s="146" t="s">
        <v>11</v>
      </c>
      <c r="E25" s="158">
        <v>1</v>
      </c>
      <c r="F25" s="147"/>
      <c r="G25" s="148"/>
    </row>
    <row r="26" spans="1:13" ht="26.4">
      <c r="A26" s="140"/>
      <c r="B26" s="140"/>
      <c r="C26" s="155" t="str">
        <f>"ozemljitveni valjanec INOX 30×3,5mm - skupaj: "&amp; E26*E19 &amp;D26</f>
        <v>ozemljitveni valjanec INOX 30×3,5mm - skupaj: 192m1</v>
      </c>
      <c r="D26" s="146" t="s">
        <v>11</v>
      </c>
      <c r="E26" s="158">
        <v>1</v>
      </c>
      <c r="F26" s="147"/>
      <c r="G26" s="148"/>
    </row>
    <row r="27" spans="1:13">
      <c r="A27" s="140"/>
      <c r="B27" s="140"/>
      <c r="C27" s="155" t="str">
        <f>"PVC distančnik - skupaj: "&amp; E27*E19 &amp;D27</f>
        <v>PVC distančnik - skupaj: 192kos</v>
      </c>
      <c r="D27" s="146" t="s">
        <v>8</v>
      </c>
      <c r="E27" s="158">
        <v>1</v>
      </c>
      <c r="F27" s="147"/>
      <c r="G27" s="148"/>
      <c r="H27" s="156"/>
    </row>
    <row r="28" spans="1:13" ht="14.25" customHeight="1">
      <c r="A28" s="140"/>
      <c r="B28" s="140"/>
      <c r="C28" s="155" t="str">
        <f>"PVC opozorilni trak - skupaj: "&amp; E28*E19 &amp;D28</f>
        <v>PVC opozorilni trak - skupaj: 192m1</v>
      </c>
      <c r="D28" s="146" t="s">
        <v>11</v>
      </c>
      <c r="E28" s="158">
        <v>1</v>
      </c>
      <c r="F28" s="147"/>
      <c r="G28" s="148"/>
      <c r="H28" s="156"/>
    </row>
    <row r="29" spans="1:13" ht="171.6">
      <c r="A29" s="140">
        <v>5</v>
      </c>
      <c r="B29" s="140"/>
      <c r="C29" s="155" t="s">
        <v>357</v>
      </c>
      <c r="D29" s="146" t="s">
        <v>26</v>
      </c>
      <c r="E29" s="147">
        <v>187</v>
      </c>
      <c r="F29" s="147"/>
      <c r="G29" s="148">
        <f>E29*F29</f>
        <v>0</v>
      </c>
      <c r="H29" s="156"/>
      <c r="I29" s="157"/>
    </row>
    <row r="30" spans="1:13" ht="14.25" customHeight="1">
      <c r="A30" s="140"/>
      <c r="B30" s="140"/>
      <c r="C30" s="155" t="s">
        <v>356</v>
      </c>
      <c r="D30" s="146"/>
      <c r="E30" s="147"/>
      <c r="F30" s="147"/>
      <c r="G30" s="148"/>
      <c r="H30" s="156"/>
    </row>
    <row r="31" spans="1:13" ht="14.25" customHeight="1">
      <c r="A31" s="140"/>
      <c r="B31" s="140"/>
      <c r="C31" s="155" t="str">
        <f>"izkop strojni - skupaj: "&amp; E31*E29 &amp;D31</f>
        <v>izkop strojni - skupaj: 77,979m3</v>
      </c>
      <c r="D31" s="146" t="s">
        <v>10</v>
      </c>
      <c r="E31" s="158">
        <v>0.41699999999999998</v>
      </c>
      <c r="F31" s="147"/>
      <c r="G31" s="148"/>
      <c r="H31" s="156"/>
    </row>
    <row r="32" spans="1:13" ht="14.25" customHeight="1">
      <c r="A32" s="140"/>
      <c r="B32" s="140"/>
      <c r="C32" s="155" t="str">
        <f>"izkop ročni - skupaj: "&amp; E32*E29 &amp;D32</f>
        <v>izkop ročni - skupaj: 33,286m3</v>
      </c>
      <c r="D32" s="146" t="s">
        <v>10</v>
      </c>
      <c r="E32" s="158">
        <v>0.17799999999999999</v>
      </c>
      <c r="F32" s="147"/>
      <c r="G32" s="148"/>
      <c r="H32" s="156"/>
    </row>
    <row r="33" spans="1:9" ht="14.25" customHeight="1">
      <c r="A33" s="140"/>
      <c r="B33" s="140"/>
      <c r="C33" s="155" t="str">
        <f>"pesek za zaščito cevi pesek 3-8mm
- skupaj: "&amp; E33*E29 &amp;D33</f>
        <v>pesek za zaščito cevi pesek 3-8mm
- skupaj: 34,034m3</v>
      </c>
      <c r="D33" s="146" t="s">
        <v>10</v>
      </c>
      <c r="E33" s="158">
        <v>0.182</v>
      </c>
      <c r="F33" s="147"/>
      <c r="G33" s="148"/>
    </row>
    <row r="34" spans="1:9" ht="14.25" customHeight="1">
      <c r="A34" s="140"/>
      <c r="B34" s="140"/>
      <c r="C34" s="155" t="str">
        <f>"tampon za zasip jarka
- skupaj: "&amp; E34*E29 &amp;D34</f>
        <v>tampon za zasip jarka
- skupaj: 77,231m3</v>
      </c>
      <c r="D34" s="146" t="s">
        <v>10</v>
      </c>
      <c r="E34" s="158">
        <v>0.41299999999999998</v>
      </c>
      <c r="F34" s="147"/>
      <c r="G34" s="148"/>
    </row>
    <row r="35" spans="1:9" ht="14.25" customHeight="1">
      <c r="A35" s="140"/>
      <c r="B35" s="140"/>
      <c r="C35" s="155" t="str">
        <f>"cev Ø110mm 
- skupaj: "&amp; E35*E29 &amp;D35</f>
        <v>cev Ø110mm 
- skupaj: 561m1</v>
      </c>
      <c r="D35" s="146" t="s">
        <v>11</v>
      </c>
      <c r="E35" s="158">
        <v>3</v>
      </c>
      <c r="F35" s="147"/>
      <c r="G35" s="148"/>
    </row>
    <row r="36" spans="1:9" ht="14.25" customHeight="1">
      <c r="A36" s="140"/>
      <c r="B36" s="140"/>
      <c r="C36" s="155" t="str">
        <f>"ozemljitveni valjanec INOX 30×3,5mm - skupaj: "&amp; E36*E29 &amp;D36</f>
        <v>ozemljitveni valjanec INOX 30×3,5mm - skupaj: 187m1</v>
      </c>
      <c r="D36" s="146" t="s">
        <v>11</v>
      </c>
      <c r="E36" s="158">
        <v>1</v>
      </c>
      <c r="F36" s="147"/>
      <c r="G36" s="148"/>
    </row>
    <row r="37" spans="1:9" ht="14.25" customHeight="1">
      <c r="A37" s="140"/>
      <c r="B37" s="140"/>
      <c r="C37" s="155" t="str">
        <f>"PVC distančnik - skupaj: "&amp; E37*E29 &amp;D37</f>
        <v>PVC distančnik - skupaj: 187kos</v>
      </c>
      <c r="D37" s="146" t="s">
        <v>8</v>
      </c>
      <c r="E37" s="158">
        <v>1</v>
      </c>
      <c r="F37" s="147"/>
      <c r="G37" s="148"/>
      <c r="H37" s="156"/>
    </row>
    <row r="38" spans="1:9" ht="14.25" customHeight="1">
      <c r="A38" s="140"/>
      <c r="B38" s="140"/>
      <c r="C38" s="155" t="str">
        <f>"PVC opozorilni trak - skupaj: "&amp; E38*E29 &amp;D38</f>
        <v>PVC opozorilni trak - skupaj: 187m1</v>
      </c>
      <c r="D38" s="146" t="s">
        <v>11</v>
      </c>
      <c r="E38" s="158">
        <v>1</v>
      </c>
      <c r="F38" s="147"/>
      <c r="G38" s="148"/>
      <c r="H38" s="156"/>
    </row>
    <row r="39" spans="1:9" ht="184.8">
      <c r="A39" s="140">
        <v>6</v>
      </c>
      <c r="B39" s="140"/>
      <c r="C39" s="155" t="s">
        <v>358</v>
      </c>
      <c r="D39" s="146" t="s">
        <v>26</v>
      </c>
      <c r="E39" s="147">
        <v>35</v>
      </c>
      <c r="F39" s="147"/>
      <c r="G39" s="148">
        <f>E39*F39</f>
        <v>0</v>
      </c>
      <c r="H39" s="156"/>
      <c r="I39" s="157"/>
    </row>
    <row r="40" spans="1:9">
      <c r="A40" s="140"/>
      <c r="B40" s="140"/>
      <c r="C40" s="155" t="s">
        <v>356</v>
      </c>
      <c r="D40" s="146"/>
      <c r="E40" s="147"/>
      <c r="F40" s="147"/>
      <c r="G40" s="148"/>
      <c r="H40" s="156"/>
    </row>
    <row r="41" spans="1:9">
      <c r="A41" s="140"/>
      <c r="B41" s="140"/>
      <c r="C41" s="155" t="str">
        <f>"izkop strojni - skupaj: "&amp; E41*E39 &amp;D41</f>
        <v>izkop strojni - skupaj: 15,33m3</v>
      </c>
      <c r="D41" s="146" t="s">
        <v>10</v>
      </c>
      <c r="E41" s="158">
        <v>0.438</v>
      </c>
      <c r="F41" s="147"/>
      <c r="G41" s="148"/>
      <c r="H41" s="156"/>
    </row>
    <row r="42" spans="1:9">
      <c r="A42" s="140"/>
      <c r="B42" s="140"/>
      <c r="C42" s="155" t="str">
        <f>"izkop ročni - skupaj: "&amp; E42*E39 &amp;D42</f>
        <v>izkop ročni - skupaj: 6,573m3</v>
      </c>
      <c r="D42" s="146" t="s">
        <v>10</v>
      </c>
      <c r="E42" s="158">
        <v>0.18779999999999999</v>
      </c>
      <c r="F42" s="147"/>
      <c r="G42" s="148"/>
      <c r="H42" s="156"/>
    </row>
    <row r="43" spans="1:9" ht="26.4">
      <c r="A43" s="140"/>
      <c r="B43" s="140"/>
      <c r="C43" s="155" t="str">
        <f>"beton za zaščito cevi in del jarka
- skupaj: "&amp; E43*E39 &amp;D43</f>
        <v>beton za zaščito cevi in del jarka
- skupaj: 13,335m3</v>
      </c>
      <c r="D43" s="146" t="s">
        <v>10</v>
      </c>
      <c r="E43" s="158">
        <v>0.38100000000000001</v>
      </c>
      <c r="F43" s="147"/>
      <c r="G43" s="148"/>
    </row>
    <row r="44" spans="1:9" ht="26.4">
      <c r="A44" s="140"/>
      <c r="B44" s="140"/>
      <c r="C44" s="155" t="str">
        <f>"tampon za zasip jarka
- skupaj: "&amp; E44*E39 &amp;D44</f>
        <v>tampon za zasip jarka
- skupaj: 7,595m3</v>
      </c>
      <c r="D44" s="146" t="s">
        <v>10</v>
      </c>
      <c r="E44" s="158">
        <v>0.217</v>
      </c>
      <c r="F44" s="147"/>
      <c r="G44" s="148"/>
    </row>
    <row r="45" spans="1:9" ht="26.4">
      <c r="A45" s="140"/>
      <c r="B45" s="140"/>
      <c r="C45" s="155" t="str">
        <f>"cev Ø110mm 
- skupaj: "&amp; E45*E39 &amp;D45</f>
        <v>cev Ø110mm 
- skupaj: 105m1</v>
      </c>
      <c r="D45" s="146" t="s">
        <v>11</v>
      </c>
      <c r="E45" s="158">
        <v>3</v>
      </c>
      <c r="F45" s="147"/>
      <c r="G45" s="148"/>
    </row>
    <row r="46" spans="1:9" ht="26.4">
      <c r="A46" s="140"/>
      <c r="B46" s="140"/>
      <c r="C46" s="155" t="str">
        <f>"ozemljitveni valjanec INOX 30×3,5mm - skupaj: "&amp; E46*E39 &amp;D46</f>
        <v>ozemljitveni valjanec INOX 30×3,5mm - skupaj: 35m1</v>
      </c>
      <c r="D46" s="146" t="s">
        <v>11</v>
      </c>
      <c r="E46" s="158">
        <v>1</v>
      </c>
      <c r="F46" s="147"/>
      <c r="G46" s="148"/>
    </row>
    <row r="47" spans="1:9">
      <c r="A47" s="140"/>
      <c r="B47" s="140"/>
      <c r="C47" s="155" t="str">
        <f>"PVC distančnik - skupaj: "&amp; E47*E39 &amp;D47</f>
        <v>PVC distančnik - skupaj: 35kos</v>
      </c>
      <c r="D47" s="146" t="s">
        <v>8</v>
      </c>
      <c r="E47" s="158">
        <v>1</v>
      </c>
      <c r="F47" s="147"/>
      <c r="G47" s="148"/>
      <c r="H47" s="156"/>
    </row>
    <row r="48" spans="1:9">
      <c r="A48" s="140"/>
      <c r="B48" s="140"/>
      <c r="C48" s="155" t="str">
        <f>"PVC opozorilni trak - skupaj: "&amp; E48*E39 &amp;D48</f>
        <v>PVC opozorilni trak - skupaj: 35m1</v>
      </c>
      <c r="D48" s="146" t="s">
        <v>11</v>
      </c>
      <c r="E48" s="158">
        <v>1</v>
      </c>
      <c r="F48" s="147"/>
      <c r="G48" s="148"/>
      <c r="H48" s="156"/>
    </row>
    <row r="49" spans="1:12" ht="105.6">
      <c r="A49" s="140">
        <v>7</v>
      </c>
      <c r="B49" s="140"/>
      <c r="C49" s="155" t="s">
        <v>359</v>
      </c>
      <c r="D49" s="146" t="s">
        <v>8</v>
      </c>
      <c r="E49" s="147">
        <v>12</v>
      </c>
      <c r="F49" s="147"/>
      <c r="G49" s="148">
        <f t="shared" ref="G49:G53" si="2">E49*F49</f>
        <v>0</v>
      </c>
      <c r="H49" s="156"/>
      <c r="I49" s="157"/>
    </row>
    <row r="50" spans="1:12" ht="105.6">
      <c r="A50" s="140">
        <v>8</v>
      </c>
      <c r="B50" s="140"/>
      <c r="C50" s="155" t="s">
        <v>360</v>
      </c>
      <c r="D50" s="146" t="s">
        <v>8</v>
      </c>
      <c r="E50" s="147">
        <v>2</v>
      </c>
      <c r="F50" s="147"/>
      <c r="G50" s="148">
        <f t="shared" si="2"/>
        <v>0</v>
      </c>
      <c r="H50" s="156"/>
      <c r="I50" s="157"/>
    </row>
    <row r="51" spans="1:12" ht="92.4">
      <c r="A51" s="140">
        <v>9</v>
      </c>
      <c r="B51" s="140"/>
      <c r="C51" s="159" t="s">
        <v>361</v>
      </c>
      <c r="D51" s="146" t="s">
        <v>8</v>
      </c>
      <c r="E51" s="147">
        <v>14</v>
      </c>
      <c r="F51" s="147"/>
      <c r="G51" s="148">
        <f t="shared" si="2"/>
        <v>0</v>
      </c>
      <c r="H51" s="156"/>
      <c r="I51" s="157"/>
      <c r="L51" s="149"/>
    </row>
    <row r="52" spans="1:12" ht="26.4">
      <c r="A52" s="140">
        <v>10</v>
      </c>
      <c r="B52" s="140"/>
      <c r="C52" s="145" t="s">
        <v>362</v>
      </c>
      <c r="D52" s="146" t="s">
        <v>8</v>
      </c>
      <c r="E52" s="147">
        <v>22</v>
      </c>
      <c r="F52" s="147"/>
      <c r="G52" s="148">
        <f t="shared" si="2"/>
        <v>0</v>
      </c>
      <c r="H52" s="156"/>
      <c r="I52" s="157"/>
    </row>
    <row r="53" spans="1:12" ht="26.4">
      <c r="A53" s="140">
        <v>11</v>
      </c>
      <c r="B53" s="140"/>
      <c r="C53" s="145" t="s">
        <v>363</v>
      </c>
      <c r="D53" s="146" t="s">
        <v>8</v>
      </c>
      <c r="E53" s="147">
        <v>17</v>
      </c>
      <c r="F53" s="147"/>
      <c r="G53" s="148">
        <f t="shared" si="2"/>
        <v>0</v>
      </c>
      <c r="H53" s="156"/>
      <c r="I53" s="157"/>
    </row>
    <row r="54" spans="1:12" ht="52.8">
      <c r="A54" s="140">
        <v>12</v>
      </c>
      <c r="B54" s="140"/>
      <c r="C54" s="160" t="s">
        <v>364</v>
      </c>
      <c r="D54" s="146" t="s">
        <v>22</v>
      </c>
      <c r="E54" s="148">
        <v>73</v>
      </c>
      <c r="F54" s="148"/>
      <c r="G54" s="148">
        <f>F54*E54</f>
        <v>0</v>
      </c>
      <c r="H54" s="156"/>
      <c r="I54" s="157"/>
    </row>
    <row r="55" spans="1:12" ht="92.4">
      <c r="A55" s="140">
        <v>13</v>
      </c>
      <c r="B55" s="140"/>
      <c r="C55" s="160" t="s">
        <v>365</v>
      </c>
      <c r="D55" s="146" t="s">
        <v>8</v>
      </c>
      <c r="E55" s="147">
        <v>11</v>
      </c>
      <c r="F55" s="147"/>
      <c r="G55" s="148">
        <f t="shared" ref="G55:G56" si="3">F55*E55</f>
        <v>0</v>
      </c>
      <c r="H55" s="156"/>
      <c r="I55" s="157"/>
    </row>
    <row r="56" spans="1:12" ht="105.6">
      <c r="A56" s="140">
        <v>14</v>
      </c>
      <c r="B56" s="140"/>
      <c r="C56" s="160" t="s">
        <v>366</v>
      </c>
      <c r="D56" s="146" t="s">
        <v>8</v>
      </c>
      <c r="E56" s="147">
        <v>11</v>
      </c>
      <c r="F56" s="147"/>
      <c r="G56" s="148">
        <f t="shared" si="3"/>
        <v>0</v>
      </c>
      <c r="H56" s="156"/>
      <c r="I56" s="157"/>
    </row>
    <row r="57" spans="1:12" ht="39.6">
      <c r="A57" s="140">
        <v>15</v>
      </c>
      <c r="B57" s="140"/>
      <c r="C57" s="161" t="s">
        <v>367</v>
      </c>
      <c r="D57" s="142" t="s">
        <v>8</v>
      </c>
      <c r="E57" s="162">
        <v>11</v>
      </c>
      <c r="F57" s="148"/>
      <c r="G57" s="148">
        <f>E57*F57</f>
        <v>0</v>
      </c>
      <c r="H57" s="156"/>
      <c r="I57" s="157"/>
    </row>
    <row r="58" spans="1:12" ht="52.8">
      <c r="A58" s="140">
        <v>16</v>
      </c>
      <c r="B58" s="140"/>
      <c r="C58" s="161" t="s">
        <v>368</v>
      </c>
      <c r="D58" s="142" t="s">
        <v>22</v>
      </c>
      <c r="E58" s="162">
        <v>1</v>
      </c>
      <c r="F58" s="148"/>
      <c r="G58" s="148">
        <f>E58*F58</f>
        <v>0</v>
      </c>
      <c r="H58" s="156"/>
      <c r="I58" s="157"/>
    </row>
    <row r="59" spans="1:12" ht="26.4">
      <c r="A59" s="140">
        <v>17</v>
      </c>
      <c r="B59" s="140"/>
      <c r="C59" s="163" t="s">
        <v>369</v>
      </c>
      <c r="D59" s="146" t="s">
        <v>22</v>
      </c>
      <c r="E59" s="147">
        <v>1</v>
      </c>
      <c r="F59" s="148"/>
      <c r="G59" s="148">
        <f t="shared" ref="G59" si="4">F59*E59</f>
        <v>0</v>
      </c>
      <c r="H59" s="156"/>
      <c r="I59" s="157"/>
    </row>
    <row r="60" spans="1:12" ht="39.6">
      <c r="A60" s="140">
        <v>18</v>
      </c>
      <c r="B60" s="140"/>
      <c r="C60" s="163" t="s">
        <v>370</v>
      </c>
      <c r="D60" s="146" t="s">
        <v>22</v>
      </c>
      <c r="E60" s="147">
        <v>1</v>
      </c>
      <c r="F60" s="148"/>
      <c r="G60" s="148">
        <v>0</v>
      </c>
      <c r="H60" s="156"/>
      <c r="I60" s="157"/>
    </row>
    <row r="61" spans="1:12" ht="39.6">
      <c r="A61" s="140">
        <v>19</v>
      </c>
      <c r="B61" s="140"/>
      <c r="C61" s="163" t="s">
        <v>371</v>
      </c>
      <c r="D61" s="146" t="s">
        <v>22</v>
      </c>
      <c r="E61" s="147">
        <v>1</v>
      </c>
      <c r="F61" s="148"/>
      <c r="G61" s="148">
        <f t="shared" ref="G61" si="5">F61*E61</f>
        <v>0</v>
      </c>
      <c r="H61" s="156"/>
      <c r="I61" s="157"/>
    </row>
    <row r="62" spans="1:12">
      <c r="A62" s="140"/>
      <c r="B62" s="140"/>
      <c r="C62" s="163"/>
      <c r="D62" s="146"/>
      <c r="E62" s="147"/>
      <c r="F62" s="148"/>
      <c r="G62" s="148"/>
      <c r="H62" s="156"/>
      <c r="I62" s="157"/>
    </row>
    <row r="63" spans="1:12">
      <c r="A63" s="164"/>
      <c r="B63" s="164"/>
      <c r="C63" s="141" t="s">
        <v>372</v>
      </c>
      <c r="D63" s="151" t="s">
        <v>349</v>
      </c>
      <c r="E63" s="165"/>
      <c r="F63" s="166"/>
      <c r="G63" s="153">
        <f>SUM(G15:G61)</f>
        <v>0</v>
      </c>
      <c r="H63" s="156"/>
      <c r="I63" s="157"/>
    </row>
    <row r="64" spans="1:12">
      <c r="A64" s="164"/>
      <c r="B64" s="164"/>
      <c r="C64" s="141"/>
      <c r="D64" s="151"/>
      <c r="E64" s="165"/>
      <c r="F64" s="166"/>
      <c r="G64" s="153"/>
      <c r="H64" s="156"/>
      <c r="I64" s="157"/>
    </row>
    <row r="65" spans="1:9">
      <c r="A65" s="140"/>
      <c r="B65" s="140"/>
      <c r="C65" s="167" t="s">
        <v>373</v>
      </c>
      <c r="D65" s="142"/>
      <c r="E65" s="168"/>
      <c r="F65" s="148"/>
      <c r="G65" s="148"/>
      <c r="H65" s="156"/>
      <c r="I65" s="157"/>
    </row>
    <row r="66" spans="1:9">
      <c r="A66" s="150"/>
      <c r="B66" s="150"/>
      <c r="C66" s="169"/>
      <c r="D66" s="151"/>
      <c r="E66" s="165"/>
      <c r="F66" s="170"/>
      <c r="G66" s="170"/>
      <c r="H66" s="156"/>
      <c r="I66" s="157"/>
    </row>
    <row r="67" spans="1:9">
      <c r="A67" s="171">
        <v>1</v>
      </c>
      <c r="B67" s="171"/>
      <c r="C67" s="172" t="s">
        <v>374</v>
      </c>
      <c r="D67" s="171" t="s">
        <v>21</v>
      </c>
      <c r="E67" s="173">
        <v>11</v>
      </c>
      <c r="F67" s="174"/>
      <c r="G67" s="174">
        <f>F67*E67</f>
        <v>0</v>
      </c>
      <c r="H67" s="156"/>
      <c r="I67" s="157"/>
    </row>
    <row r="68" spans="1:9" ht="39.6">
      <c r="A68" s="171">
        <v>2</v>
      </c>
      <c r="B68" s="140"/>
      <c r="C68" s="175" t="s">
        <v>375</v>
      </c>
      <c r="D68" s="142" t="s">
        <v>26</v>
      </c>
      <c r="E68" s="144">
        <v>550</v>
      </c>
      <c r="F68" s="176"/>
      <c r="G68" s="148">
        <f>E68*F68</f>
        <v>0</v>
      </c>
      <c r="H68" s="156"/>
      <c r="I68" s="157"/>
    </row>
    <row r="69" spans="1:9" ht="66">
      <c r="A69" s="171">
        <v>3</v>
      </c>
      <c r="B69" s="140"/>
      <c r="C69" s="175" t="s">
        <v>376</v>
      </c>
      <c r="D69" s="142" t="s">
        <v>26</v>
      </c>
      <c r="E69" s="144">
        <v>110</v>
      </c>
      <c r="F69" s="176"/>
      <c r="G69" s="148">
        <f>E69*F69</f>
        <v>0</v>
      </c>
      <c r="H69" s="156"/>
      <c r="I69" s="157"/>
    </row>
    <row r="70" spans="1:9" ht="39.6">
      <c r="A70" s="171">
        <v>4</v>
      </c>
      <c r="B70" s="140"/>
      <c r="C70" s="175" t="s">
        <v>377</v>
      </c>
      <c r="D70" s="142" t="s">
        <v>8</v>
      </c>
      <c r="E70" s="144">
        <v>23</v>
      </c>
      <c r="F70" s="176"/>
      <c r="G70" s="148">
        <f>E70*F70</f>
        <v>0</v>
      </c>
      <c r="H70" s="156"/>
      <c r="I70" s="157"/>
    </row>
    <row r="71" spans="1:9" ht="26.4">
      <c r="A71" s="171">
        <v>5</v>
      </c>
      <c r="B71" s="140"/>
      <c r="C71" s="175" t="s">
        <v>378</v>
      </c>
      <c r="D71" s="142" t="s">
        <v>22</v>
      </c>
      <c r="E71" s="144">
        <v>23</v>
      </c>
      <c r="F71" s="176"/>
      <c r="G71" s="148">
        <f>E71*F71</f>
        <v>0</v>
      </c>
      <c r="H71" s="156"/>
      <c r="I71" s="157"/>
    </row>
    <row r="72" spans="1:9" ht="39.6">
      <c r="A72" s="171">
        <v>6</v>
      </c>
      <c r="B72" s="140"/>
      <c r="C72" s="175" t="s">
        <v>379</v>
      </c>
      <c r="D72" s="142" t="s">
        <v>8</v>
      </c>
      <c r="E72" s="144">
        <v>3</v>
      </c>
      <c r="F72" s="176"/>
      <c r="G72" s="148">
        <f>E72*F72</f>
        <v>0</v>
      </c>
      <c r="H72" s="156"/>
      <c r="I72" s="157"/>
    </row>
    <row r="73" spans="1:9" ht="39.6">
      <c r="A73" s="171">
        <v>7</v>
      </c>
      <c r="B73" s="177"/>
      <c r="C73" s="178" t="s">
        <v>380</v>
      </c>
      <c r="D73" s="142" t="s">
        <v>8</v>
      </c>
      <c r="E73" s="179">
        <v>11</v>
      </c>
      <c r="F73" s="180"/>
      <c r="G73" s="180">
        <f>+F73*E73</f>
        <v>0</v>
      </c>
      <c r="H73" s="156"/>
      <c r="I73" s="157"/>
    </row>
    <row r="74" spans="1:9" ht="92.4">
      <c r="A74" s="171">
        <v>8</v>
      </c>
      <c r="B74" s="177"/>
      <c r="C74" s="178" t="s">
        <v>381</v>
      </c>
      <c r="D74" s="142" t="s">
        <v>22</v>
      </c>
      <c r="E74" s="179">
        <v>2</v>
      </c>
      <c r="F74" s="180"/>
      <c r="G74" s="180">
        <f>+F74*E74</f>
        <v>0</v>
      </c>
      <c r="H74" s="156"/>
      <c r="I74" s="157"/>
    </row>
    <row r="75" spans="1:9">
      <c r="A75" s="150"/>
      <c r="B75" s="150"/>
      <c r="C75" s="141" t="s">
        <v>382</v>
      </c>
      <c r="D75" s="151" t="s">
        <v>349</v>
      </c>
      <c r="E75" s="152"/>
      <c r="F75" s="153"/>
      <c r="G75" s="153">
        <f>SUM(G67:G74)</f>
        <v>0</v>
      </c>
      <c r="H75" s="156"/>
      <c r="I75" s="157"/>
    </row>
    <row r="76" spans="1:9">
      <c r="A76" s="150"/>
      <c r="B76" s="150"/>
      <c r="C76" s="141"/>
      <c r="D76" s="151"/>
      <c r="E76" s="152"/>
      <c r="F76" s="153"/>
      <c r="G76" s="153"/>
      <c r="H76" s="156"/>
      <c r="I76" s="157"/>
    </row>
    <row r="77" spans="1:9">
      <c r="A77" s="150"/>
      <c r="B77" s="150"/>
      <c r="C77" s="167" t="s">
        <v>383</v>
      </c>
      <c r="D77" s="151"/>
      <c r="E77" s="152"/>
      <c r="F77" s="153"/>
      <c r="G77" s="153"/>
      <c r="H77" s="156"/>
    </row>
    <row r="78" spans="1:9" ht="92.4">
      <c r="A78" s="181">
        <v>1</v>
      </c>
      <c r="B78" s="140"/>
      <c r="C78" s="175" t="s">
        <v>384</v>
      </c>
      <c r="D78" s="142" t="s">
        <v>8</v>
      </c>
      <c r="E78" s="144">
        <v>3</v>
      </c>
      <c r="F78" s="176"/>
      <c r="G78" s="148">
        <f>E78*F78</f>
        <v>0</v>
      </c>
      <c r="H78" s="156"/>
      <c r="I78" s="157"/>
    </row>
    <row r="79" spans="1:9" ht="92.4">
      <c r="A79" s="181">
        <v>2</v>
      </c>
      <c r="B79" s="140"/>
      <c r="C79" s="175" t="s">
        <v>385</v>
      </c>
      <c r="D79" s="142" t="s">
        <v>8</v>
      </c>
      <c r="E79" s="144">
        <v>8</v>
      </c>
      <c r="F79" s="176"/>
      <c r="G79" s="148">
        <f>E79*F79</f>
        <v>0</v>
      </c>
      <c r="H79" s="156"/>
      <c r="I79" s="157"/>
    </row>
    <row r="80" spans="1:9" ht="145.19999999999999">
      <c r="A80" s="181">
        <v>3</v>
      </c>
      <c r="B80" s="140"/>
      <c r="C80" s="175" t="s">
        <v>386</v>
      </c>
      <c r="D80" s="142" t="s">
        <v>8</v>
      </c>
      <c r="E80" s="144">
        <v>11</v>
      </c>
      <c r="F80" s="176"/>
      <c r="G80" s="148">
        <f>E80*F80</f>
        <v>0</v>
      </c>
      <c r="H80" s="156"/>
      <c r="I80" s="157"/>
    </row>
    <row r="81" spans="1:9">
      <c r="A81" s="150"/>
      <c r="B81" s="150"/>
      <c r="C81" s="141" t="s">
        <v>387</v>
      </c>
      <c r="D81" s="151" t="s">
        <v>349</v>
      </c>
      <c r="E81" s="152"/>
      <c r="F81" s="153"/>
      <c r="G81" s="153">
        <f>SUM(G78:G80)</f>
        <v>0</v>
      </c>
      <c r="H81" s="156"/>
      <c r="I81" s="157"/>
    </row>
    <row r="82" spans="1:9" ht="13.8">
      <c r="A82" s="181"/>
      <c r="B82" s="171"/>
      <c r="C82" s="172"/>
      <c r="D82" s="171"/>
      <c r="E82" s="182"/>
      <c r="F82" s="174"/>
      <c r="G82" s="174"/>
      <c r="H82" s="156"/>
      <c r="I82" s="157"/>
    </row>
    <row r="83" spans="1:9">
      <c r="A83" s="140"/>
      <c r="B83" s="140"/>
      <c r="C83" s="167" t="s">
        <v>388</v>
      </c>
      <c r="D83" s="142"/>
      <c r="E83" s="168"/>
      <c r="F83" s="148"/>
      <c r="G83" s="148"/>
      <c r="H83" s="156"/>
    </row>
    <row r="84" spans="1:9" ht="52.8">
      <c r="A84" s="140">
        <v>1</v>
      </c>
      <c r="B84" s="140"/>
      <c r="C84" s="183" t="s">
        <v>389</v>
      </c>
      <c r="D84" s="142" t="s">
        <v>22</v>
      </c>
      <c r="E84" s="147">
        <v>1</v>
      </c>
      <c r="F84" s="147"/>
      <c r="G84" s="148">
        <f>E84*F84</f>
        <v>0</v>
      </c>
      <c r="H84" s="156"/>
      <c r="I84" s="157"/>
    </row>
    <row r="85" spans="1:9" ht="26.4">
      <c r="A85" s="140">
        <v>2</v>
      </c>
      <c r="B85" s="140"/>
      <c r="C85" s="183" t="s">
        <v>390</v>
      </c>
      <c r="D85" s="142" t="s">
        <v>22</v>
      </c>
      <c r="E85" s="147">
        <v>1</v>
      </c>
      <c r="F85" s="147"/>
      <c r="G85" s="148">
        <f>E85*F85</f>
        <v>0</v>
      </c>
      <c r="H85" s="156"/>
      <c r="I85" s="157"/>
    </row>
    <row r="86" spans="1:9" ht="52.8">
      <c r="A86" s="140">
        <v>3</v>
      </c>
      <c r="B86" s="140"/>
      <c r="C86" s="183" t="s">
        <v>391</v>
      </c>
      <c r="D86" s="142" t="s">
        <v>26</v>
      </c>
      <c r="E86" s="147">
        <f>E15</f>
        <v>414</v>
      </c>
      <c r="F86" s="147"/>
      <c r="G86" s="148">
        <f>E86*F86</f>
        <v>0</v>
      </c>
      <c r="H86" s="156"/>
      <c r="I86" s="157"/>
    </row>
    <row r="87" spans="1:9" ht="66">
      <c r="A87" s="140">
        <v>4</v>
      </c>
      <c r="B87" s="140"/>
      <c r="C87" s="183" t="s">
        <v>392</v>
      </c>
      <c r="D87" s="142" t="s">
        <v>22</v>
      </c>
      <c r="E87" s="147">
        <v>2</v>
      </c>
      <c r="F87" s="147"/>
      <c r="G87" s="148">
        <f>E87*F87</f>
        <v>0</v>
      </c>
      <c r="H87" s="156"/>
      <c r="I87" s="157"/>
    </row>
    <row r="88" spans="1:9" ht="66">
      <c r="A88" s="140">
        <v>5</v>
      </c>
      <c r="B88" s="184"/>
      <c r="C88" s="183" t="s">
        <v>393</v>
      </c>
      <c r="D88" s="142" t="s">
        <v>8</v>
      </c>
      <c r="E88" s="147">
        <v>40</v>
      </c>
      <c r="F88" s="147"/>
      <c r="G88" s="147">
        <f>E88*F88</f>
        <v>0</v>
      </c>
      <c r="H88" s="185"/>
      <c r="I88" s="185"/>
    </row>
    <row r="89" spans="1:9" ht="39.6">
      <c r="A89" s="140">
        <v>6</v>
      </c>
      <c r="B89" s="140"/>
      <c r="C89" s="163" t="s">
        <v>394</v>
      </c>
      <c r="D89" s="142" t="s">
        <v>22</v>
      </c>
      <c r="E89" s="186">
        <v>10</v>
      </c>
      <c r="F89" s="148"/>
      <c r="G89" s="148">
        <f>F89*E89</f>
        <v>0</v>
      </c>
      <c r="H89" s="156"/>
      <c r="I89" s="157"/>
    </row>
    <row r="90" spans="1:9">
      <c r="A90" s="140">
        <v>7</v>
      </c>
      <c r="B90" s="140"/>
      <c r="C90" s="183" t="s">
        <v>395</v>
      </c>
      <c r="D90" s="142" t="s">
        <v>22</v>
      </c>
      <c r="E90" s="147">
        <v>1</v>
      </c>
      <c r="F90" s="147"/>
      <c r="G90" s="148">
        <f>F90</f>
        <v>0</v>
      </c>
      <c r="H90" s="156"/>
      <c r="I90" s="157"/>
    </row>
    <row r="91" spans="1:9" ht="26.4">
      <c r="A91" s="140">
        <v>8</v>
      </c>
      <c r="B91" s="140"/>
      <c r="C91" s="183" t="s">
        <v>396</v>
      </c>
      <c r="D91" s="142" t="s">
        <v>22</v>
      </c>
      <c r="E91" s="147">
        <v>1</v>
      </c>
      <c r="F91" s="147"/>
      <c r="G91" s="148">
        <f>E91*F91</f>
        <v>0</v>
      </c>
      <c r="H91" s="156"/>
      <c r="I91" s="157"/>
    </row>
    <row r="92" spans="1:9" ht="26.4">
      <c r="A92" s="140">
        <v>8</v>
      </c>
      <c r="B92" s="140"/>
      <c r="C92" s="183" t="s">
        <v>397</v>
      </c>
      <c r="D92" s="142" t="s">
        <v>22</v>
      </c>
      <c r="E92" s="144">
        <v>1</v>
      </c>
      <c r="F92" s="144"/>
      <c r="G92" s="148">
        <f>E92*F92</f>
        <v>0</v>
      </c>
      <c r="H92" s="156"/>
      <c r="I92" s="157"/>
    </row>
    <row r="93" spans="1:9" ht="39.6">
      <c r="A93" s="140">
        <v>10</v>
      </c>
      <c r="B93" s="140"/>
      <c r="C93" s="183" t="s">
        <v>398</v>
      </c>
      <c r="D93" s="142" t="s">
        <v>8</v>
      </c>
      <c r="E93" s="144">
        <v>11</v>
      </c>
      <c r="F93" s="144"/>
      <c r="G93" s="148">
        <f>E93*F93</f>
        <v>0</v>
      </c>
      <c r="H93" s="156"/>
      <c r="I93" s="157"/>
    </row>
    <row r="94" spans="1:9" ht="13.5" customHeight="1">
      <c r="A94" s="150"/>
      <c r="B94" s="150"/>
      <c r="C94" s="141" t="s">
        <v>399</v>
      </c>
      <c r="D94" s="151" t="s">
        <v>349</v>
      </c>
      <c r="E94" s="152"/>
      <c r="F94" s="153"/>
      <c r="G94" s="153">
        <f>SUM(G84:G93)</f>
        <v>0</v>
      </c>
      <c r="H94" s="156"/>
      <c r="I94" s="157"/>
    </row>
    <row r="95" spans="1:9">
      <c r="A95" s="187"/>
      <c r="B95" s="187"/>
      <c r="C95" s="188"/>
      <c r="D95" s="189"/>
      <c r="E95" s="190"/>
      <c r="F95" s="191"/>
      <c r="G95" s="191"/>
    </row>
    <row r="96" spans="1:9">
      <c r="A96" s="187"/>
      <c r="B96" s="187"/>
      <c r="C96" s="188"/>
      <c r="D96" s="189"/>
      <c r="E96" s="190"/>
      <c r="F96" s="191"/>
      <c r="G96" s="191"/>
    </row>
    <row r="97" spans="1:9" ht="26.4">
      <c r="A97" s="140"/>
      <c r="B97" s="140"/>
      <c r="C97" s="192" t="s">
        <v>400</v>
      </c>
      <c r="D97" s="142"/>
      <c r="E97" s="144"/>
      <c r="F97" s="147"/>
      <c r="G97" s="148"/>
    </row>
    <row r="98" spans="1:9">
      <c r="A98" s="134"/>
      <c r="B98" s="134"/>
      <c r="C98" s="192" t="str">
        <f>C3</f>
        <v>A. RUŠITVENA DELA</v>
      </c>
      <c r="D98" s="136"/>
      <c r="E98" s="193"/>
      <c r="F98" s="194"/>
      <c r="G98" s="194">
        <f>G11</f>
        <v>0</v>
      </c>
      <c r="H98" s="156"/>
      <c r="I98" s="157"/>
    </row>
    <row r="99" spans="1:9">
      <c r="A99" s="134"/>
      <c r="B99" s="134"/>
      <c r="C99" s="167" t="str">
        <f>C13</f>
        <v>B. ZEMELJSKA DELA</v>
      </c>
      <c r="D99" s="151"/>
      <c r="E99" s="152"/>
      <c r="F99" s="153"/>
      <c r="G99" s="153">
        <f>G63</f>
        <v>0</v>
      </c>
      <c r="H99" s="156"/>
      <c r="I99" s="157"/>
    </row>
    <row r="100" spans="1:9">
      <c r="A100" s="140"/>
      <c r="B100" s="140"/>
      <c r="C100" s="141" t="str">
        <f>C65</f>
        <v>C. ELEKTOMONTAŽNA DELA - CR</v>
      </c>
      <c r="D100" s="151"/>
      <c r="E100" s="195"/>
      <c r="F100" s="153"/>
      <c r="G100" s="153">
        <f>G75</f>
        <v>0</v>
      </c>
      <c r="H100" s="156"/>
      <c r="I100" s="157"/>
    </row>
    <row r="101" spans="1:9">
      <c r="A101" s="140"/>
      <c r="B101" s="140"/>
      <c r="C101" s="141" t="str">
        <f>C77</f>
        <v>D. SVETLOBNA OPREMA</v>
      </c>
      <c r="D101" s="151"/>
      <c r="E101" s="195"/>
      <c r="F101" s="153"/>
      <c r="G101" s="153">
        <f>G81</f>
        <v>0</v>
      </c>
      <c r="H101" s="156"/>
      <c r="I101" s="157"/>
    </row>
    <row r="102" spans="1:9">
      <c r="A102" s="140"/>
      <c r="B102" s="140"/>
      <c r="C102" s="141" t="str">
        <f>C83</f>
        <v>E. OSTALI STROŠKI</v>
      </c>
      <c r="D102" s="195"/>
      <c r="E102" s="195"/>
      <c r="F102" s="153"/>
      <c r="G102" s="153">
        <f>G94</f>
        <v>0</v>
      </c>
      <c r="H102" s="156"/>
      <c r="I102" s="157"/>
    </row>
    <row r="103" spans="1:9">
      <c r="A103" s="134"/>
      <c r="B103" s="134"/>
      <c r="C103" s="141" t="s">
        <v>401</v>
      </c>
      <c r="D103" s="151" t="s">
        <v>349</v>
      </c>
      <c r="E103" s="195"/>
      <c r="F103" s="153"/>
      <c r="G103" s="153">
        <f>SUM(G98:G102)</f>
        <v>0</v>
      </c>
      <c r="H103" s="156"/>
      <c r="I103" s="157"/>
    </row>
    <row r="104" spans="1:9">
      <c r="G104" s="197"/>
      <c r="H104" s="156"/>
      <c r="I104" s="157"/>
    </row>
    <row r="105" spans="1:9">
      <c r="G105" s="197"/>
    </row>
    <row r="106" spans="1:9">
      <c r="G106" s="197"/>
    </row>
    <row r="109" spans="1:9">
      <c r="D109" s="198"/>
      <c r="E109" s="197"/>
      <c r="F109" s="197"/>
      <c r="G109" s="149"/>
      <c r="H109" s="156"/>
    </row>
    <row r="110" spans="1:9">
      <c r="C110" s="199"/>
      <c r="D110" s="198"/>
      <c r="E110" s="197"/>
      <c r="F110" s="197"/>
      <c r="G110" s="149"/>
      <c r="H110" s="156"/>
    </row>
    <row r="111" spans="1:9">
      <c r="C111" s="199"/>
      <c r="D111" s="198"/>
      <c r="E111" s="156"/>
      <c r="F111" s="197"/>
      <c r="G111" s="149"/>
      <c r="H111" s="156"/>
      <c r="I111" s="157"/>
    </row>
    <row r="112" spans="1:9">
      <c r="C112" s="199"/>
      <c r="D112" s="198"/>
      <c r="E112" s="156"/>
      <c r="F112" s="197"/>
      <c r="G112" s="149"/>
      <c r="H112" s="156"/>
    </row>
    <row r="113" spans="3:8">
      <c r="C113" s="199"/>
      <c r="D113" s="198"/>
      <c r="E113" s="156"/>
      <c r="F113" s="197"/>
      <c r="G113" s="149"/>
      <c r="H113" s="156"/>
    </row>
    <row r="114" spans="3:8">
      <c r="C114" s="199"/>
      <c r="D114" s="198"/>
      <c r="E114" s="156"/>
      <c r="F114" s="197"/>
      <c r="G114" s="149"/>
      <c r="H114" s="156"/>
    </row>
    <row r="115" spans="3:8">
      <c r="D115" s="198"/>
      <c r="E115" s="156"/>
      <c r="F115" s="197"/>
      <c r="G115" s="149"/>
    </row>
    <row r="116" spans="3:8">
      <c r="C116" s="199"/>
      <c r="D116" s="198"/>
      <c r="E116" s="156"/>
      <c r="F116" s="197"/>
      <c r="G116" s="149"/>
    </row>
    <row r="117" spans="3:8">
      <c r="C117" s="199"/>
      <c r="D117" s="198"/>
      <c r="E117" s="156"/>
      <c r="F117" s="197"/>
      <c r="G117" s="149"/>
    </row>
    <row r="118" spans="3:8">
      <c r="C118" s="199"/>
      <c r="D118" s="198"/>
      <c r="E118" s="156"/>
      <c r="F118" s="197"/>
      <c r="G118" s="149"/>
    </row>
    <row r="119" spans="3:8">
      <c r="C119" s="199"/>
      <c r="D119" s="198"/>
      <c r="E119" s="156"/>
      <c r="F119" s="197"/>
      <c r="G119" s="149"/>
      <c r="H119" s="156"/>
    </row>
    <row r="120" spans="3:8">
      <c r="H120" s="156"/>
    </row>
    <row r="126" spans="3:8">
      <c r="C126" s="199"/>
      <c r="D126" s="198"/>
      <c r="E126" s="197"/>
      <c r="F126" s="197"/>
      <c r="G126" s="149"/>
    </row>
    <row r="127" spans="3:8">
      <c r="C127" s="199"/>
      <c r="D127" s="198"/>
      <c r="E127" s="156"/>
      <c r="F127" s="197"/>
      <c r="G127" s="149"/>
    </row>
    <row r="128" spans="3:8">
      <c r="C128" s="199"/>
      <c r="D128" s="198"/>
      <c r="E128" s="156"/>
      <c r="F128" s="197"/>
      <c r="G128" s="149"/>
    </row>
    <row r="129" spans="3:9">
      <c r="C129" s="199"/>
      <c r="D129" s="198"/>
      <c r="E129" s="156"/>
      <c r="F129" s="197"/>
      <c r="G129" s="149"/>
    </row>
    <row r="130" spans="3:9">
      <c r="C130" s="199"/>
      <c r="D130" s="198"/>
      <c r="E130" s="156"/>
      <c r="F130" s="197"/>
      <c r="G130" s="149"/>
    </row>
    <row r="131" spans="3:9">
      <c r="C131" s="199"/>
      <c r="D131" s="198"/>
      <c r="E131" s="197"/>
      <c r="F131" s="197"/>
      <c r="G131" s="149"/>
    </row>
    <row r="132" spans="3:9">
      <c r="C132" s="199"/>
      <c r="D132" s="198"/>
      <c r="E132" s="197"/>
      <c r="F132" s="197"/>
      <c r="G132" s="149"/>
    </row>
    <row r="133" spans="3:9">
      <c r="C133" s="199"/>
      <c r="D133" s="198"/>
      <c r="E133" s="156"/>
      <c r="F133" s="197"/>
      <c r="G133" s="149"/>
    </row>
    <row r="134" spans="3:9">
      <c r="C134" s="199"/>
      <c r="D134" s="198"/>
      <c r="E134" s="156"/>
      <c r="F134" s="197"/>
      <c r="G134" s="149"/>
    </row>
    <row r="135" spans="3:9">
      <c r="C135" s="199"/>
      <c r="D135" s="198"/>
      <c r="E135" s="156"/>
      <c r="F135" s="197"/>
      <c r="G135" s="149"/>
    </row>
    <row r="136" spans="3:9">
      <c r="D136" s="198"/>
      <c r="E136" s="156"/>
      <c r="F136" s="197"/>
      <c r="G136" s="149"/>
    </row>
    <row r="137" spans="3:9">
      <c r="C137" s="199"/>
      <c r="D137" s="198"/>
      <c r="E137" s="156"/>
      <c r="F137" s="197"/>
      <c r="G137" s="149"/>
      <c r="I137" s="149"/>
    </row>
    <row r="138" spans="3:9">
      <c r="C138" s="199"/>
      <c r="D138" s="198"/>
      <c r="E138" s="156"/>
      <c r="F138" s="197"/>
      <c r="G138" s="149"/>
      <c r="I138" s="149"/>
    </row>
    <row r="139" spans="3:9">
      <c r="C139" s="199"/>
      <c r="D139" s="198"/>
      <c r="E139" s="156"/>
      <c r="F139" s="197"/>
      <c r="G139" s="149"/>
      <c r="I139" s="149"/>
    </row>
    <row r="140" spans="3:9">
      <c r="C140" s="199"/>
      <c r="D140" s="198"/>
      <c r="E140" s="156"/>
      <c r="F140" s="197"/>
      <c r="G140" s="149"/>
      <c r="I140" s="149"/>
    </row>
    <row r="141" spans="3:9">
      <c r="C141" s="199"/>
      <c r="D141" s="198"/>
      <c r="E141" s="156"/>
      <c r="F141" s="197"/>
      <c r="G141" s="149"/>
      <c r="I141" s="149"/>
    </row>
    <row r="142" spans="3:9">
      <c r="C142" s="199"/>
      <c r="D142" s="198"/>
      <c r="E142" s="156"/>
      <c r="F142" s="197"/>
      <c r="G142" s="149"/>
      <c r="I142" s="149"/>
    </row>
    <row r="143" spans="3:9">
      <c r="C143" s="199"/>
      <c r="D143" s="198"/>
      <c r="E143" s="156"/>
      <c r="F143" s="197"/>
      <c r="G143" s="149"/>
      <c r="I143" s="149"/>
    </row>
    <row r="144" spans="3:9">
      <c r="C144" s="199"/>
      <c r="D144" s="198"/>
      <c r="E144" s="197"/>
      <c r="F144" s="197"/>
      <c r="G144" s="149"/>
      <c r="I144" s="149"/>
    </row>
    <row r="145" spans="1:11">
      <c r="C145" s="199"/>
      <c r="D145" s="198"/>
      <c r="E145" s="197"/>
      <c r="F145" s="197"/>
      <c r="G145" s="149"/>
      <c r="I145" s="149"/>
    </row>
    <row r="146" spans="1:11">
      <c r="C146" s="199"/>
      <c r="D146" s="198"/>
      <c r="E146" s="156"/>
      <c r="F146" s="197"/>
      <c r="G146" s="149"/>
      <c r="I146" s="149"/>
    </row>
    <row r="147" spans="1:11">
      <c r="C147" s="199"/>
      <c r="D147" s="198"/>
      <c r="E147" s="156"/>
      <c r="F147" s="197"/>
      <c r="G147" s="149"/>
      <c r="I147" s="149"/>
    </row>
    <row r="148" spans="1:11">
      <c r="C148" s="199"/>
      <c r="D148" s="198"/>
      <c r="E148" s="156"/>
      <c r="F148" s="197"/>
      <c r="G148" s="149"/>
      <c r="I148" s="149"/>
    </row>
    <row r="149" spans="1:11">
      <c r="D149" s="198"/>
      <c r="E149" s="156"/>
      <c r="F149" s="197"/>
      <c r="G149" s="149"/>
      <c r="I149" s="149"/>
    </row>
    <row r="150" spans="1:11">
      <c r="C150" s="199"/>
      <c r="D150" s="198"/>
      <c r="E150" s="156"/>
      <c r="F150" s="197"/>
      <c r="G150" s="149"/>
      <c r="I150" s="149"/>
    </row>
    <row r="151" spans="1:11">
      <c r="C151" s="199"/>
      <c r="D151" s="198"/>
      <c r="E151" s="156"/>
      <c r="F151" s="197"/>
      <c r="G151" s="149"/>
    </row>
    <row r="152" spans="1:11">
      <c r="C152" s="199"/>
      <c r="D152" s="198"/>
      <c r="E152" s="156"/>
      <c r="F152" s="197"/>
      <c r="G152" s="149"/>
      <c r="I152" s="149"/>
    </row>
    <row r="153" spans="1:11">
      <c r="C153" s="199"/>
      <c r="D153" s="198"/>
      <c r="E153" s="156"/>
      <c r="F153" s="197"/>
      <c r="G153" s="149"/>
    </row>
    <row r="154" spans="1:11" ht="12" customHeight="1">
      <c r="C154" s="199"/>
      <c r="D154" s="198"/>
      <c r="E154" s="156"/>
      <c r="F154" s="197"/>
      <c r="G154" s="149"/>
      <c r="H154" s="149"/>
      <c r="K154" s="149"/>
    </row>
    <row r="155" spans="1:11" s="201" customFormat="1">
      <c r="A155" s="128"/>
      <c r="B155" s="128"/>
      <c r="C155" s="199"/>
      <c r="D155" s="198"/>
      <c r="E155" s="156"/>
      <c r="F155" s="197"/>
      <c r="G155" s="149"/>
      <c r="H155" s="200"/>
      <c r="K155" s="200"/>
    </row>
    <row r="156" spans="1:11" s="202" customFormat="1" ht="13.8">
      <c r="A156" s="128"/>
      <c r="B156" s="128"/>
      <c r="C156" s="199"/>
      <c r="D156" s="198"/>
      <c r="E156" s="197"/>
      <c r="F156" s="197"/>
      <c r="G156" s="149"/>
      <c r="H156" s="133"/>
      <c r="I156" s="149"/>
    </row>
    <row r="157" spans="1:11" s="201" customFormat="1">
      <c r="A157" s="128"/>
      <c r="B157" s="128"/>
      <c r="C157" s="199"/>
      <c r="D157" s="198"/>
      <c r="E157" s="197"/>
      <c r="F157" s="197"/>
      <c r="G157" s="149"/>
      <c r="H157" s="133"/>
      <c r="I157" s="149"/>
      <c r="J157" s="203"/>
      <c r="K157" s="200"/>
    </row>
    <row r="158" spans="1:11" s="201" customFormat="1">
      <c r="A158" s="128"/>
      <c r="B158" s="128"/>
      <c r="C158" s="199"/>
      <c r="D158" s="198"/>
      <c r="E158" s="197"/>
      <c r="F158" s="197"/>
      <c r="G158" s="149"/>
      <c r="H158" s="133"/>
      <c r="I158" s="149"/>
      <c r="J158" s="203"/>
      <c r="K158" s="200"/>
    </row>
    <row r="159" spans="1:11" s="201" customFormat="1">
      <c r="A159" s="128"/>
      <c r="B159" s="128"/>
      <c r="C159" s="199"/>
      <c r="D159" s="198"/>
      <c r="E159" s="156"/>
      <c r="F159" s="197"/>
      <c r="G159" s="149"/>
      <c r="H159" s="133"/>
      <c r="I159" s="149"/>
      <c r="J159" s="203"/>
      <c r="K159" s="200"/>
    </row>
    <row r="160" spans="1:11" s="201" customFormat="1">
      <c r="A160" s="128"/>
      <c r="B160" s="128"/>
      <c r="C160" s="199"/>
      <c r="D160" s="198"/>
      <c r="E160" s="156"/>
      <c r="F160" s="197"/>
      <c r="G160" s="149"/>
      <c r="H160" s="133"/>
      <c r="I160" s="149"/>
      <c r="J160" s="203"/>
      <c r="K160" s="200"/>
    </row>
    <row r="161" spans="1:11" s="201" customFormat="1">
      <c r="A161" s="128"/>
      <c r="B161" s="128"/>
      <c r="C161" s="199"/>
      <c r="D161" s="198"/>
      <c r="E161" s="156"/>
      <c r="F161" s="197"/>
      <c r="G161" s="149"/>
      <c r="H161" s="133"/>
      <c r="I161" s="149"/>
      <c r="J161" s="203"/>
      <c r="K161" s="200"/>
    </row>
    <row r="162" spans="1:11" s="204" customFormat="1">
      <c r="A162" s="128"/>
      <c r="B162" s="128"/>
      <c r="C162" s="196"/>
      <c r="D162" s="198"/>
      <c r="E162" s="156"/>
      <c r="F162" s="197"/>
      <c r="G162" s="149"/>
      <c r="H162" s="133"/>
      <c r="I162" s="149"/>
    </row>
    <row r="163" spans="1:11" s="204" customFormat="1">
      <c r="A163" s="128"/>
      <c r="B163" s="128"/>
      <c r="C163" s="199"/>
      <c r="D163" s="198"/>
      <c r="E163" s="156"/>
      <c r="F163" s="197"/>
      <c r="G163" s="149"/>
      <c r="H163" s="133"/>
      <c r="I163" s="149"/>
    </row>
    <row r="164" spans="1:11" s="204" customFormat="1">
      <c r="A164" s="128"/>
      <c r="B164" s="128"/>
      <c r="C164" s="199"/>
      <c r="D164" s="198"/>
      <c r="E164" s="156"/>
      <c r="F164" s="197"/>
      <c r="G164" s="149"/>
      <c r="H164" s="133"/>
      <c r="I164" s="149"/>
    </row>
    <row r="165" spans="1:11" s="201" customFormat="1">
      <c r="A165" s="128"/>
      <c r="B165" s="128"/>
      <c r="C165" s="199"/>
      <c r="D165" s="198"/>
      <c r="E165" s="156"/>
      <c r="F165" s="197"/>
      <c r="G165" s="149"/>
      <c r="H165" s="133"/>
      <c r="I165" s="149"/>
      <c r="J165" s="203"/>
      <c r="K165" s="200"/>
    </row>
    <row r="166" spans="1:11" s="201" customFormat="1">
      <c r="A166" s="128"/>
      <c r="B166" s="128"/>
      <c r="C166" s="199"/>
      <c r="D166" s="198"/>
      <c r="E166" s="156"/>
      <c r="F166" s="197"/>
      <c r="G166" s="149"/>
      <c r="H166" s="133"/>
      <c r="I166" s="149"/>
      <c r="J166" s="203"/>
      <c r="K166" s="200"/>
    </row>
    <row r="167" spans="1:11" s="201" customFormat="1">
      <c r="A167" s="128"/>
      <c r="B167" s="128"/>
      <c r="C167" s="199"/>
      <c r="D167" s="198"/>
      <c r="E167" s="156"/>
      <c r="F167" s="197"/>
      <c r="G167" s="149"/>
    </row>
    <row r="168" spans="1:11" s="201" customFormat="1">
      <c r="A168" s="128"/>
      <c r="B168" s="128"/>
      <c r="C168" s="199"/>
      <c r="D168" s="198"/>
      <c r="E168" s="156"/>
      <c r="F168" s="197"/>
      <c r="G168" s="149"/>
      <c r="H168" s="133"/>
      <c r="I168" s="149"/>
    </row>
    <row r="169" spans="1:11" ht="76.5" customHeight="1">
      <c r="C169" s="199"/>
      <c r="D169" s="198"/>
      <c r="E169" s="197"/>
      <c r="F169" s="197"/>
      <c r="G169" s="149"/>
      <c r="I169" s="149"/>
    </row>
    <row r="170" spans="1:11">
      <c r="C170" s="199"/>
      <c r="D170" s="198"/>
      <c r="E170" s="197"/>
      <c r="F170" s="197"/>
      <c r="G170" s="149"/>
      <c r="I170" s="149"/>
      <c r="K170" s="149"/>
    </row>
    <row r="171" spans="1:11" s="204" customFormat="1">
      <c r="A171" s="128"/>
      <c r="B171" s="128"/>
      <c r="C171" s="199"/>
      <c r="D171" s="198"/>
      <c r="E171" s="156"/>
      <c r="F171" s="197"/>
      <c r="G171" s="149"/>
      <c r="H171" s="133"/>
      <c r="I171" s="149"/>
      <c r="K171" s="205"/>
    </row>
    <row r="172" spans="1:11" s="204" customFormat="1">
      <c r="A172" s="128"/>
      <c r="B172" s="128"/>
      <c r="C172" s="199"/>
      <c r="D172" s="198"/>
      <c r="E172" s="156"/>
      <c r="F172" s="197"/>
      <c r="G172" s="149"/>
      <c r="H172" s="205"/>
      <c r="K172" s="205"/>
    </row>
    <row r="173" spans="1:11" s="204" customFormat="1">
      <c r="A173" s="128"/>
      <c r="B173" s="128"/>
      <c r="C173" s="199"/>
      <c r="D173" s="198"/>
      <c r="E173" s="156"/>
      <c r="F173" s="197"/>
      <c r="G173" s="149"/>
      <c r="H173" s="205"/>
      <c r="K173" s="205"/>
    </row>
    <row r="174" spans="1:11" s="204" customFormat="1">
      <c r="A174" s="128"/>
      <c r="B174" s="128"/>
      <c r="C174" s="196"/>
      <c r="D174" s="198"/>
      <c r="E174" s="156"/>
      <c r="F174" s="197"/>
      <c r="G174" s="149"/>
      <c r="H174" s="205"/>
      <c r="K174" s="205"/>
    </row>
    <row r="175" spans="1:11" s="204" customFormat="1">
      <c r="A175" s="128"/>
      <c r="B175" s="128"/>
      <c r="C175" s="199"/>
      <c r="D175" s="198"/>
      <c r="E175" s="156"/>
      <c r="F175" s="197"/>
      <c r="G175" s="149"/>
      <c r="H175" s="133"/>
      <c r="I175" s="149"/>
      <c r="K175" s="205"/>
    </row>
    <row r="176" spans="1:11" s="204" customFormat="1">
      <c r="A176" s="128"/>
      <c r="B176" s="128"/>
      <c r="C176" s="199"/>
      <c r="D176" s="198"/>
      <c r="E176" s="156"/>
      <c r="F176" s="197"/>
      <c r="G176" s="149"/>
      <c r="H176" s="133"/>
      <c r="I176" s="149"/>
      <c r="K176" s="205"/>
    </row>
    <row r="177" spans="1:11" s="206" customFormat="1">
      <c r="A177" s="128"/>
      <c r="B177" s="128"/>
      <c r="C177" s="199"/>
      <c r="D177" s="198"/>
      <c r="E177" s="156"/>
      <c r="F177" s="197"/>
      <c r="G177" s="149"/>
      <c r="K177" s="207"/>
    </row>
    <row r="178" spans="1:11" ht="12" customHeight="1">
      <c r="C178" s="199"/>
      <c r="D178" s="198"/>
      <c r="E178" s="156"/>
      <c r="F178" s="197"/>
      <c r="G178" s="149"/>
      <c r="K178" s="149"/>
    </row>
    <row r="179" spans="1:11" ht="12" customHeight="1">
      <c r="C179" s="199"/>
      <c r="D179" s="198"/>
      <c r="E179" s="156"/>
      <c r="F179" s="197"/>
      <c r="G179" s="149"/>
      <c r="K179" s="149"/>
    </row>
    <row r="180" spans="1:11" s="201" customFormat="1">
      <c r="A180" s="128"/>
      <c r="B180" s="128"/>
      <c r="C180" s="199"/>
      <c r="D180" s="198"/>
      <c r="E180" s="197"/>
      <c r="F180" s="197"/>
      <c r="G180" s="149"/>
      <c r="H180" s="133"/>
      <c r="I180" s="149"/>
      <c r="K180" s="200"/>
    </row>
    <row r="181" spans="1:11" s="201" customFormat="1">
      <c r="A181" s="128"/>
      <c r="B181" s="128"/>
      <c r="C181" s="199"/>
      <c r="D181" s="198"/>
      <c r="E181" s="197"/>
      <c r="F181" s="197"/>
      <c r="G181" s="149"/>
      <c r="H181" s="133"/>
      <c r="I181" s="149"/>
      <c r="K181" s="200"/>
    </row>
    <row r="182" spans="1:11" s="201" customFormat="1">
      <c r="A182" s="128"/>
      <c r="B182" s="128"/>
      <c r="C182" s="199"/>
      <c r="D182" s="198"/>
      <c r="E182" s="197"/>
      <c r="F182" s="197"/>
      <c r="G182" s="149"/>
      <c r="H182" s="133"/>
      <c r="I182" s="149"/>
      <c r="K182" s="200"/>
    </row>
    <row r="183" spans="1:11">
      <c r="C183" s="199"/>
      <c r="D183" s="198"/>
      <c r="E183" s="197"/>
      <c r="F183" s="197"/>
      <c r="G183" s="149"/>
      <c r="I183" s="149"/>
      <c r="K183" s="149"/>
    </row>
    <row r="184" spans="1:11" s="201" customFormat="1">
      <c r="A184" s="128"/>
      <c r="B184" s="128"/>
      <c r="C184" s="199"/>
      <c r="D184" s="198"/>
      <c r="E184" s="156"/>
      <c r="F184" s="197"/>
      <c r="G184" s="149"/>
      <c r="H184" s="133"/>
      <c r="I184" s="149"/>
      <c r="K184" s="200"/>
    </row>
    <row r="185" spans="1:11" s="201" customFormat="1">
      <c r="A185" s="128"/>
      <c r="B185" s="128"/>
      <c r="C185" s="199"/>
      <c r="D185" s="198"/>
      <c r="E185" s="156"/>
      <c r="F185" s="197"/>
      <c r="G185" s="149"/>
      <c r="H185" s="133"/>
      <c r="I185" s="149"/>
      <c r="K185" s="200"/>
    </row>
    <row r="186" spans="1:11" s="201" customFormat="1">
      <c r="A186" s="128"/>
      <c r="B186" s="128"/>
      <c r="C186" s="199"/>
      <c r="D186" s="198"/>
      <c r="E186" s="156"/>
      <c r="F186" s="197"/>
      <c r="G186" s="149"/>
      <c r="H186" s="133"/>
      <c r="I186" s="149"/>
      <c r="K186" s="200"/>
    </row>
    <row r="187" spans="1:11" s="201" customFormat="1">
      <c r="A187" s="128"/>
      <c r="B187" s="128"/>
      <c r="C187" s="196"/>
      <c r="D187" s="198"/>
      <c r="E187" s="156"/>
      <c r="F187" s="197"/>
      <c r="G187" s="149"/>
      <c r="H187" s="133"/>
      <c r="I187" s="149"/>
      <c r="K187" s="200"/>
    </row>
    <row r="188" spans="1:11" s="204" customFormat="1">
      <c r="A188" s="128"/>
      <c r="B188" s="128"/>
      <c r="C188" s="199"/>
      <c r="D188" s="198"/>
      <c r="E188" s="156"/>
      <c r="F188" s="197"/>
      <c r="G188" s="149"/>
      <c r="H188" s="133"/>
      <c r="I188" s="149"/>
      <c r="K188" s="205"/>
    </row>
    <row r="189" spans="1:11" s="206" customFormat="1">
      <c r="A189" s="128"/>
      <c r="B189" s="128"/>
      <c r="C189" s="199"/>
      <c r="D189" s="198"/>
      <c r="E189" s="156"/>
      <c r="F189" s="197"/>
      <c r="G189" s="149"/>
      <c r="H189" s="133"/>
      <c r="I189" s="149"/>
      <c r="K189" s="207"/>
    </row>
    <row r="190" spans="1:11" s="206" customFormat="1">
      <c r="A190" s="128"/>
      <c r="B190" s="128"/>
      <c r="C190" s="199"/>
      <c r="D190" s="198"/>
      <c r="E190" s="156"/>
      <c r="F190" s="197"/>
      <c r="G190" s="149"/>
      <c r="K190" s="207"/>
    </row>
    <row r="191" spans="1:11" s="206" customFormat="1">
      <c r="A191" s="128"/>
      <c r="B191" s="128"/>
      <c r="C191" s="199"/>
      <c r="D191" s="198"/>
      <c r="E191" s="156"/>
      <c r="F191" s="197"/>
      <c r="G191" s="149"/>
      <c r="K191" s="207"/>
    </row>
    <row r="192" spans="1:11">
      <c r="C192" s="199"/>
      <c r="D192" s="198"/>
      <c r="E192" s="197"/>
      <c r="F192" s="197"/>
      <c r="G192" s="149"/>
      <c r="K192" s="149"/>
    </row>
    <row r="193" spans="1:11" s="139" customFormat="1">
      <c r="A193" s="128"/>
      <c r="B193" s="128"/>
      <c r="C193" s="199"/>
      <c r="D193" s="198"/>
      <c r="E193" s="197"/>
      <c r="F193" s="197"/>
      <c r="G193" s="149"/>
      <c r="H193" s="133"/>
      <c r="I193" s="149"/>
      <c r="K193" s="208"/>
    </row>
    <row r="194" spans="1:11" s="139" customFormat="1">
      <c r="A194" s="128"/>
      <c r="B194" s="128"/>
      <c r="C194" s="196"/>
      <c r="D194" s="130"/>
      <c r="E194" s="131"/>
      <c r="F194" s="132"/>
      <c r="G194" s="132"/>
      <c r="H194" s="133"/>
      <c r="I194" s="149"/>
      <c r="K194" s="208"/>
    </row>
    <row r="195" spans="1:11">
      <c r="I195" s="149"/>
      <c r="K195" s="149"/>
    </row>
    <row r="196" spans="1:11">
      <c r="I196" s="149"/>
      <c r="K196" s="149"/>
    </row>
    <row r="197" spans="1:11" ht="14.25" customHeight="1">
      <c r="I197" s="149"/>
      <c r="K197" s="149"/>
    </row>
    <row r="198" spans="1:11" s="139" customFormat="1">
      <c r="A198" s="128"/>
      <c r="B198" s="128"/>
      <c r="C198" s="196"/>
      <c r="D198" s="130"/>
      <c r="E198" s="131"/>
      <c r="F198" s="132"/>
      <c r="G198" s="132"/>
      <c r="H198" s="133"/>
      <c r="I198" s="149"/>
      <c r="K198" s="208"/>
    </row>
    <row r="207" spans="1:11">
      <c r="H207" s="157"/>
    </row>
  </sheetData>
  <pageMargins left="0.98425196850393704" right="0.39370078740157483" top="0.78740157480314965" bottom="0.78740157480314965" header="0.51181102362204722" footer="0.51181102362204722"/>
  <pageSetup paperSize="9" scale="75" orientation="portrait" horizontalDpi="4294967292"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BreakPreview" topLeftCell="A34" zoomScale="115" zoomScaleNormal="115" zoomScaleSheetLayoutView="115" workbookViewId="0">
      <selection activeCell="J17" sqref="J17"/>
    </sheetView>
  </sheetViews>
  <sheetFormatPr defaultRowHeight="13.2"/>
  <cols>
    <col min="1" max="1" width="4.44140625" style="252" customWidth="1"/>
    <col min="2" max="2" width="7.44140625" style="252" hidden="1" customWidth="1"/>
    <col min="3" max="3" width="35.33203125" style="253" customWidth="1"/>
    <col min="4" max="4" width="7.5546875" style="203" bestFit="1" customWidth="1"/>
    <col min="5" max="5" width="8.109375" style="197" customWidth="1"/>
    <col min="6" max="6" width="11.109375" style="197" bestFit="1" customWidth="1"/>
    <col min="7" max="8" width="9.109375" style="197" bestFit="1" customWidth="1"/>
    <col min="9" max="9" width="10.88671875" style="254" bestFit="1" customWidth="1"/>
    <col min="10" max="10" width="9.109375" style="133"/>
    <col min="11" max="11" width="20.88671875" style="133" customWidth="1"/>
    <col min="12" max="256" width="9.109375" style="133"/>
    <col min="257" max="257" width="4.44140625" style="133" customWidth="1"/>
    <col min="258" max="258" width="0" style="133" hidden="1" customWidth="1"/>
    <col min="259" max="259" width="35.33203125" style="133" customWidth="1"/>
    <col min="260" max="260" width="7.5546875" style="133" bestFit="1" customWidth="1"/>
    <col min="261" max="261" width="8.109375" style="133" customWidth="1"/>
    <col min="262" max="262" width="11.109375" style="133" bestFit="1" customWidth="1"/>
    <col min="263" max="264" width="9.109375" style="133" bestFit="1"/>
    <col min="265" max="265" width="10.88671875" style="133" bestFit="1" customWidth="1"/>
    <col min="266" max="266" width="9.109375" style="133"/>
    <col min="267" max="267" width="20.88671875" style="133" customWidth="1"/>
    <col min="268" max="512" width="9.109375" style="133"/>
    <col min="513" max="513" width="4.44140625" style="133" customWidth="1"/>
    <col min="514" max="514" width="0" style="133" hidden="1" customWidth="1"/>
    <col min="515" max="515" width="35.33203125" style="133" customWidth="1"/>
    <col min="516" max="516" width="7.5546875" style="133" bestFit="1" customWidth="1"/>
    <col min="517" max="517" width="8.109375" style="133" customWidth="1"/>
    <col min="518" max="518" width="11.109375" style="133" bestFit="1" customWidth="1"/>
    <col min="519" max="520" width="9.109375" style="133" bestFit="1"/>
    <col min="521" max="521" width="10.88671875" style="133" bestFit="1" customWidth="1"/>
    <col min="522" max="522" width="9.109375" style="133"/>
    <col min="523" max="523" width="20.88671875" style="133" customWidth="1"/>
    <col min="524" max="768" width="9.109375" style="133"/>
    <col min="769" max="769" width="4.44140625" style="133" customWidth="1"/>
    <col min="770" max="770" width="0" style="133" hidden="1" customWidth="1"/>
    <col min="771" max="771" width="35.33203125" style="133" customWidth="1"/>
    <col min="772" max="772" width="7.5546875" style="133" bestFit="1" customWidth="1"/>
    <col min="773" max="773" width="8.109375" style="133" customWidth="1"/>
    <col min="774" max="774" width="11.109375" style="133" bestFit="1" customWidth="1"/>
    <col min="775" max="776" width="9.109375" style="133" bestFit="1"/>
    <col min="777" max="777" width="10.88671875" style="133" bestFit="1" customWidth="1"/>
    <col min="778" max="778" width="9.109375" style="133"/>
    <col min="779" max="779" width="20.88671875" style="133" customWidth="1"/>
    <col min="780" max="1024" width="9.109375" style="133"/>
    <col min="1025" max="1025" width="4.44140625" style="133" customWidth="1"/>
    <col min="1026" max="1026" width="0" style="133" hidden="1" customWidth="1"/>
    <col min="1027" max="1027" width="35.33203125" style="133" customWidth="1"/>
    <col min="1028" max="1028" width="7.5546875" style="133" bestFit="1" customWidth="1"/>
    <col min="1029" max="1029" width="8.109375" style="133" customWidth="1"/>
    <col min="1030" max="1030" width="11.109375" style="133" bestFit="1" customWidth="1"/>
    <col min="1031" max="1032" width="9.109375" style="133" bestFit="1"/>
    <col min="1033" max="1033" width="10.88671875" style="133" bestFit="1" customWidth="1"/>
    <col min="1034" max="1034" width="9.109375" style="133"/>
    <col min="1035" max="1035" width="20.88671875" style="133" customWidth="1"/>
    <col min="1036" max="1280" width="9.109375" style="133"/>
    <col min="1281" max="1281" width="4.44140625" style="133" customWidth="1"/>
    <col min="1282" max="1282" width="0" style="133" hidden="1" customWidth="1"/>
    <col min="1283" max="1283" width="35.33203125" style="133" customWidth="1"/>
    <col min="1284" max="1284" width="7.5546875" style="133" bestFit="1" customWidth="1"/>
    <col min="1285" max="1285" width="8.109375" style="133" customWidth="1"/>
    <col min="1286" max="1286" width="11.109375" style="133" bestFit="1" customWidth="1"/>
    <col min="1287" max="1288" width="9.109375" style="133" bestFit="1"/>
    <col min="1289" max="1289" width="10.88671875" style="133" bestFit="1" customWidth="1"/>
    <col min="1290" max="1290" width="9.109375" style="133"/>
    <col min="1291" max="1291" width="20.88671875" style="133" customWidth="1"/>
    <col min="1292" max="1536" width="9.109375" style="133"/>
    <col min="1537" max="1537" width="4.44140625" style="133" customWidth="1"/>
    <col min="1538" max="1538" width="0" style="133" hidden="1" customWidth="1"/>
    <col min="1539" max="1539" width="35.33203125" style="133" customWidth="1"/>
    <col min="1540" max="1540" width="7.5546875" style="133" bestFit="1" customWidth="1"/>
    <col min="1541" max="1541" width="8.109375" style="133" customWidth="1"/>
    <col min="1542" max="1542" width="11.109375" style="133" bestFit="1" customWidth="1"/>
    <col min="1543" max="1544" width="9.109375" style="133" bestFit="1"/>
    <col min="1545" max="1545" width="10.88671875" style="133" bestFit="1" customWidth="1"/>
    <col min="1546" max="1546" width="9.109375" style="133"/>
    <col min="1547" max="1547" width="20.88671875" style="133" customWidth="1"/>
    <col min="1548" max="1792" width="9.109375" style="133"/>
    <col min="1793" max="1793" width="4.44140625" style="133" customWidth="1"/>
    <col min="1794" max="1794" width="0" style="133" hidden="1" customWidth="1"/>
    <col min="1795" max="1795" width="35.33203125" style="133" customWidth="1"/>
    <col min="1796" max="1796" width="7.5546875" style="133" bestFit="1" customWidth="1"/>
    <col min="1797" max="1797" width="8.109375" style="133" customWidth="1"/>
    <col min="1798" max="1798" width="11.109375" style="133" bestFit="1" customWidth="1"/>
    <col min="1799" max="1800" width="9.109375" style="133" bestFit="1"/>
    <col min="1801" max="1801" width="10.88671875" style="133" bestFit="1" customWidth="1"/>
    <col min="1802" max="1802" width="9.109375" style="133"/>
    <col min="1803" max="1803" width="20.88671875" style="133" customWidth="1"/>
    <col min="1804" max="2048" width="9.109375" style="133"/>
    <col min="2049" max="2049" width="4.44140625" style="133" customWidth="1"/>
    <col min="2050" max="2050" width="0" style="133" hidden="1" customWidth="1"/>
    <col min="2051" max="2051" width="35.33203125" style="133" customWidth="1"/>
    <col min="2052" max="2052" width="7.5546875" style="133" bestFit="1" customWidth="1"/>
    <col min="2053" max="2053" width="8.109375" style="133" customWidth="1"/>
    <col min="2054" max="2054" width="11.109375" style="133" bestFit="1" customWidth="1"/>
    <col min="2055" max="2056" width="9.109375" style="133" bestFit="1"/>
    <col min="2057" max="2057" width="10.88671875" style="133" bestFit="1" customWidth="1"/>
    <col min="2058" max="2058" width="9.109375" style="133"/>
    <col min="2059" max="2059" width="20.88671875" style="133" customWidth="1"/>
    <col min="2060" max="2304" width="9.109375" style="133"/>
    <col min="2305" max="2305" width="4.44140625" style="133" customWidth="1"/>
    <col min="2306" max="2306" width="0" style="133" hidden="1" customWidth="1"/>
    <col min="2307" max="2307" width="35.33203125" style="133" customWidth="1"/>
    <col min="2308" max="2308" width="7.5546875" style="133" bestFit="1" customWidth="1"/>
    <col min="2309" max="2309" width="8.109375" style="133" customWidth="1"/>
    <col min="2310" max="2310" width="11.109375" style="133" bestFit="1" customWidth="1"/>
    <col min="2311" max="2312" width="9.109375" style="133" bestFit="1"/>
    <col min="2313" max="2313" width="10.88671875" style="133" bestFit="1" customWidth="1"/>
    <col min="2314" max="2314" width="9.109375" style="133"/>
    <col min="2315" max="2315" width="20.88671875" style="133" customWidth="1"/>
    <col min="2316" max="2560" width="9.109375" style="133"/>
    <col min="2561" max="2561" width="4.44140625" style="133" customWidth="1"/>
    <col min="2562" max="2562" width="0" style="133" hidden="1" customWidth="1"/>
    <col min="2563" max="2563" width="35.33203125" style="133" customWidth="1"/>
    <col min="2564" max="2564" width="7.5546875" style="133" bestFit="1" customWidth="1"/>
    <col min="2565" max="2565" width="8.109375" style="133" customWidth="1"/>
    <col min="2566" max="2566" width="11.109375" style="133" bestFit="1" customWidth="1"/>
    <col min="2567" max="2568" width="9.109375" style="133" bestFit="1"/>
    <col min="2569" max="2569" width="10.88671875" style="133" bestFit="1" customWidth="1"/>
    <col min="2570" max="2570" width="9.109375" style="133"/>
    <col min="2571" max="2571" width="20.88671875" style="133" customWidth="1"/>
    <col min="2572" max="2816" width="9.109375" style="133"/>
    <col min="2817" max="2817" width="4.44140625" style="133" customWidth="1"/>
    <col min="2818" max="2818" width="0" style="133" hidden="1" customWidth="1"/>
    <col min="2819" max="2819" width="35.33203125" style="133" customWidth="1"/>
    <col min="2820" max="2820" width="7.5546875" style="133" bestFit="1" customWidth="1"/>
    <col min="2821" max="2821" width="8.109375" style="133" customWidth="1"/>
    <col min="2822" max="2822" width="11.109375" style="133" bestFit="1" customWidth="1"/>
    <col min="2823" max="2824" width="9.109375" style="133" bestFit="1"/>
    <col min="2825" max="2825" width="10.88671875" style="133" bestFit="1" customWidth="1"/>
    <col min="2826" max="2826" width="9.109375" style="133"/>
    <col min="2827" max="2827" width="20.88671875" style="133" customWidth="1"/>
    <col min="2828" max="3072" width="9.109375" style="133"/>
    <col min="3073" max="3073" width="4.44140625" style="133" customWidth="1"/>
    <col min="3074" max="3074" width="0" style="133" hidden="1" customWidth="1"/>
    <col min="3075" max="3075" width="35.33203125" style="133" customWidth="1"/>
    <col min="3076" max="3076" width="7.5546875" style="133" bestFit="1" customWidth="1"/>
    <col min="3077" max="3077" width="8.109375" style="133" customWidth="1"/>
    <col min="3078" max="3078" width="11.109375" style="133" bestFit="1" customWidth="1"/>
    <col min="3079" max="3080" width="9.109375" style="133" bestFit="1"/>
    <col min="3081" max="3081" width="10.88671875" style="133" bestFit="1" customWidth="1"/>
    <col min="3082" max="3082" width="9.109375" style="133"/>
    <col min="3083" max="3083" width="20.88671875" style="133" customWidth="1"/>
    <col min="3084" max="3328" width="9.109375" style="133"/>
    <col min="3329" max="3329" width="4.44140625" style="133" customWidth="1"/>
    <col min="3330" max="3330" width="0" style="133" hidden="1" customWidth="1"/>
    <col min="3331" max="3331" width="35.33203125" style="133" customWidth="1"/>
    <col min="3332" max="3332" width="7.5546875" style="133" bestFit="1" customWidth="1"/>
    <col min="3333" max="3333" width="8.109375" style="133" customWidth="1"/>
    <col min="3334" max="3334" width="11.109375" style="133" bestFit="1" customWidth="1"/>
    <col min="3335" max="3336" width="9.109375" style="133" bestFit="1"/>
    <col min="3337" max="3337" width="10.88671875" style="133" bestFit="1" customWidth="1"/>
    <col min="3338" max="3338" width="9.109375" style="133"/>
    <col min="3339" max="3339" width="20.88671875" style="133" customWidth="1"/>
    <col min="3340" max="3584" width="9.109375" style="133"/>
    <col min="3585" max="3585" width="4.44140625" style="133" customWidth="1"/>
    <col min="3586" max="3586" width="0" style="133" hidden="1" customWidth="1"/>
    <col min="3587" max="3587" width="35.33203125" style="133" customWidth="1"/>
    <col min="3588" max="3588" width="7.5546875" style="133" bestFit="1" customWidth="1"/>
    <col min="3589" max="3589" width="8.109375" style="133" customWidth="1"/>
    <col min="3590" max="3590" width="11.109375" style="133" bestFit="1" customWidth="1"/>
    <col min="3591" max="3592" width="9.109375" style="133" bestFit="1"/>
    <col min="3593" max="3593" width="10.88671875" style="133" bestFit="1" customWidth="1"/>
    <col min="3594" max="3594" width="9.109375" style="133"/>
    <col min="3595" max="3595" width="20.88671875" style="133" customWidth="1"/>
    <col min="3596" max="3840" width="9.109375" style="133"/>
    <col min="3841" max="3841" width="4.44140625" style="133" customWidth="1"/>
    <col min="3842" max="3842" width="0" style="133" hidden="1" customWidth="1"/>
    <col min="3843" max="3843" width="35.33203125" style="133" customWidth="1"/>
    <col min="3844" max="3844" width="7.5546875" style="133" bestFit="1" customWidth="1"/>
    <col min="3845" max="3845" width="8.109375" style="133" customWidth="1"/>
    <col min="3846" max="3846" width="11.109375" style="133" bestFit="1" customWidth="1"/>
    <col min="3847" max="3848" width="9.109375" style="133" bestFit="1"/>
    <col min="3849" max="3849" width="10.88671875" style="133" bestFit="1" customWidth="1"/>
    <col min="3850" max="3850" width="9.109375" style="133"/>
    <col min="3851" max="3851" width="20.88671875" style="133" customWidth="1"/>
    <col min="3852" max="4096" width="9.109375" style="133"/>
    <col min="4097" max="4097" width="4.44140625" style="133" customWidth="1"/>
    <col min="4098" max="4098" width="0" style="133" hidden="1" customWidth="1"/>
    <col min="4099" max="4099" width="35.33203125" style="133" customWidth="1"/>
    <col min="4100" max="4100" width="7.5546875" style="133" bestFit="1" customWidth="1"/>
    <col min="4101" max="4101" width="8.109375" style="133" customWidth="1"/>
    <col min="4102" max="4102" width="11.109375" style="133" bestFit="1" customWidth="1"/>
    <col min="4103" max="4104" width="9.109375" style="133" bestFit="1"/>
    <col min="4105" max="4105" width="10.88671875" style="133" bestFit="1" customWidth="1"/>
    <col min="4106" max="4106" width="9.109375" style="133"/>
    <col min="4107" max="4107" width="20.88671875" style="133" customWidth="1"/>
    <col min="4108" max="4352" width="9.109375" style="133"/>
    <col min="4353" max="4353" width="4.44140625" style="133" customWidth="1"/>
    <col min="4354" max="4354" width="0" style="133" hidden="1" customWidth="1"/>
    <col min="4355" max="4355" width="35.33203125" style="133" customWidth="1"/>
    <col min="4356" max="4356" width="7.5546875" style="133" bestFit="1" customWidth="1"/>
    <col min="4357" max="4357" width="8.109375" style="133" customWidth="1"/>
    <col min="4358" max="4358" width="11.109375" style="133" bestFit="1" customWidth="1"/>
    <col min="4359" max="4360" width="9.109375" style="133" bestFit="1"/>
    <col min="4361" max="4361" width="10.88671875" style="133" bestFit="1" customWidth="1"/>
    <col min="4362" max="4362" width="9.109375" style="133"/>
    <col min="4363" max="4363" width="20.88671875" style="133" customWidth="1"/>
    <col min="4364" max="4608" width="9.109375" style="133"/>
    <col min="4609" max="4609" width="4.44140625" style="133" customWidth="1"/>
    <col min="4610" max="4610" width="0" style="133" hidden="1" customWidth="1"/>
    <col min="4611" max="4611" width="35.33203125" style="133" customWidth="1"/>
    <col min="4612" max="4612" width="7.5546875" style="133" bestFit="1" customWidth="1"/>
    <col min="4613" max="4613" width="8.109375" style="133" customWidth="1"/>
    <col min="4614" max="4614" width="11.109375" style="133" bestFit="1" customWidth="1"/>
    <col min="4615" max="4616" width="9.109375" style="133" bestFit="1"/>
    <col min="4617" max="4617" width="10.88671875" style="133" bestFit="1" customWidth="1"/>
    <col min="4618" max="4618" width="9.109375" style="133"/>
    <col min="4619" max="4619" width="20.88671875" style="133" customWidth="1"/>
    <col min="4620" max="4864" width="9.109375" style="133"/>
    <col min="4865" max="4865" width="4.44140625" style="133" customWidth="1"/>
    <col min="4866" max="4866" width="0" style="133" hidden="1" customWidth="1"/>
    <col min="4867" max="4867" width="35.33203125" style="133" customWidth="1"/>
    <col min="4868" max="4868" width="7.5546875" style="133" bestFit="1" customWidth="1"/>
    <col min="4869" max="4869" width="8.109375" style="133" customWidth="1"/>
    <col min="4870" max="4870" width="11.109375" style="133" bestFit="1" customWidth="1"/>
    <col min="4871" max="4872" width="9.109375" style="133" bestFit="1"/>
    <col min="4873" max="4873" width="10.88671875" style="133" bestFit="1" customWidth="1"/>
    <col min="4874" max="4874" width="9.109375" style="133"/>
    <col min="4875" max="4875" width="20.88671875" style="133" customWidth="1"/>
    <col min="4876" max="5120" width="9.109375" style="133"/>
    <col min="5121" max="5121" width="4.44140625" style="133" customWidth="1"/>
    <col min="5122" max="5122" width="0" style="133" hidden="1" customWidth="1"/>
    <col min="5123" max="5123" width="35.33203125" style="133" customWidth="1"/>
    <col min="5124" max="5124" width="7.5546875" style="133" bestFit="1" customWidth="1"/>
    <col min="5125" max="5125" width="8.109375" style="133" customWidth="1"/>
    <col min="5126" max="5126" width="11.109375" style="133" bestFit="1" customWidth="1"/>
    <col min="5127" max="5128" width="9.109375" style="133" bestFit="1"/>
    <col min="5129" max="5129" width="10.88671875" style="133" bestFit="1" customWidth="1"/>
    <col min="5130" max="5130" width="9.109375" style="133"/>
    <col min="5131" max="5131" width="20.88671875" style="133" customWidth="1"/>
    <col min="5132" max="5376" width="9.109375" style="133"/>
    <col min="5377" max="5377" width="4.44140625" style="133" customWidth="1"/>
    <col min="5378" max="5378" width="0" style="133" hidden="1" customWidth="1"/>
    <col min="5379" max="5379" width="35.33203125" style="133" customWidth="1"/>
    <col min="5380" max="5380" width="7.5546875" style="133" bestFit="1" customWidth="1"/>
    <col min="5381" max="5381" width="8.109375" style="133" customWidth="1"/>
    <col min="5382" max="5382" width="11.109375" style="133" bestFit="1" customWidth="1"/>
    <col min="5383" max="5384" width="9.109375" style="133" bestFit="1"/>
    <col min="5385" max="5385" width="10.88671875" style="133" bestFit="1" customWidth="1"/>
    <col min="5386" max="5386" width="9.109375" style="133"/>
    <col min="5387" max="5387" width="20.88671875" style="133" customWidth="1"/>
    <col min="5388" max="5632" width="9.109375" style="133"/>
    <col min="5633" max="5633" width="4.44140625" style="133" customWidth="1"/>
    <col min="5634" max="5634" width="0" style="133" hidden="1" customWidth="1"/>
    <col min="5635" max="5635" width="35.33203125" style="133" customWidth="1"/>
    <col min="5636" max="5636" width="7.5546875" style="133" bestFit="1" customWidth="1"/>
    <col min="5637" max="5637" width="8.109375" style="133" customWidth="1"/>
    <col min="5638" max="5638" width="11.109375" style="133" bestFit="1" customWidth="1"/>
    <col min="5639" max="5640" width="9.109375" style="133" bestFit="1"/>
    <col min="5641" max="5641" width="10.88671875" style="133" bestFit="1" customWidth="1"/>
    <col min="5642" max="5642" width="9.109375" style="133"/>
    <col min="5643" max="5643" width="20.88671875" style="133" customWidth="1"/>
    <col min="5644" max="5888" width="9.109375" style="133"/>
    <col min="5889" max="5889" width="4.44140625" style="133" customWidth="1"/>
    <col min="5890" max="5890" width="0" style="133" hidden="1" customWidth="1"/>
    <col min="5891" max="5891" width="35.33203125" style="133" customWidth="1"/>
    <col min="5892" max="5892" width="7.5546875" style="133" bestFit="1" customWidth="1"/>
    <col min="5893" max="5893" width="8.109375" style="133" customWidth="1"/>
    <col min="5894" max="5894" width="11.109375" style="133" bestFit="1" customWidth="1"/>
    <col min="5895" max="5896" width="9.109375" style="133" bestFit="1"/>
    <col min="5897" max="5897" width="10.88671875" style="133" bestFit="1" customWidth="1"/>
    <col min="5898" max="5898" width="9.109375" style="133"/>
    <col min="5899" max="5899" width="20.88671875" style="133" customWidth="1"/>
    <col min="5900" max="6144" width="9.109375" style="133"/>
    <col min="6145" max="6145" width="4.44140625" style="133" customWidth="1"/>
    <col min="6146" max="6146" width="0" style="133" hidden="1" customWidth="1"/>
    <col min="6147" max="6147" width="35.33203125" style="133" customWidth="1"/>
    <col min="6148" max="6148" width="7.5546875" style="133" bestFit="1" customWidth="1"/>
    <col min="6149" max="6149" width="8.109375" style="133" customWidth="1"/>
    <col min="6150" max="6150" width="11.109375" style="133" bestFit="1" customWidth="1"/>
    <col min="6151" max="6152" width="9.109375" style="133" bestFit="1"/>
    <col min="6153" max="6153" width="10.88671875" style="133" bestFit="1" customWidth="1"/>
    <col min="6154" max="6154" width="9.109375" style="133"/>
    <col min="6155" max="6155" width="20.88671875" style="133" customWidth="1"/>
    <col min="6156" max="6400" width="9.109375" style="133"/>
    <col min="6401" max="6401" width="4.44140625" style="133" customWidth="1"/>
    <col min="6402" max="6402" width="0" style="133" hidden="1" customWidth="1"/>
    <col min="6403" max="6403" width="35.33203125" style="133" customWidth="1"/>
    <col min="6404" max="6404" width="7.5546875" style="133" bestFit="1" customWidth="1"/>
    <col min="6405" max="6405" width="8.109375" style="133" customWidth="1"/>
    <col min="6406" max="6406" width="11.109375" style="133" bestFit="1" customWidth="1"/>
    <col min="6407" max="6408" width="9.109375" style="133" bestFit="1"/>
    <col min="6409" max="6409" width="10.88671875" style="133" bestFit="1" customWidth="1"/>
    <col min="6410" max="6410" width="9.109375" style="133"/>
    <col min="6411" max="6411" width="20.88671875" style="133" customWidth="1"/>
    <col min="6412" max="6656" width="9.109375" style="133"/>
    <col min="6657" max="6657" width="4.44140625" style="133" customWidth="1"/>
    <col min="6658" max="6658" width="0" style="133" hidden="1" customWidth="1"/>
    <col min="6659" max="6659" width="35.33203125" style="133" customWidth="1"/>
    <col min="6660" max="6660" width="7.5546875" style="133" bestFit="1" customWidth="1"/>
    <col min="6661" max="6661" width="8.109375" style="133" customWidth="1"/>
    <col min="6662" max="6662" width="11.109375" style="133" bestFit="1" customWidth="1"/>
    <col min="6663" max="6664" width="9.109375" style="133" bestFit="1"/>
    <col min="6665" max="6665" width="10.88671875" style="133" bestFit="1" customWidth="1"/>
    <col min="6666" max="6666" width="9.109375" style="133"/>
    <col min="6667" max="6667" width="20.88671875" style="133" customWidth="1"/>
    <col min="6668" max="6912" width="9.109375" style="133"/>
    <col min="6913" max="6913" width="4.44140625" style="133" customWidth="1"/>
    <col min="6914" max="6914" width="0" style="133" hidden="1" customWidth="1"/>
    <col min="6915" max="6915" width="35.33203125" style="133" customWidth="1"/>
    <col min="6916" max="6916" width="7.5546875" style="133" bestFit="1" customWidth="1"/>
    <col min="6917" max="6917" width="8.109375" style="133" customWidth="1"/>
    <col min="6918" max="6918" width="11.109375" style="133" bestFit="1" customWidth="1"/>
    <col min="6919" max="6920" width="9.109375" style="133" bestFit="1"/>
    <col min="6921" max="6921" width="10.88671875" style="133" bestFit="1" customWidth="1"/>
    <col min="6922" max="6922" width="9.109375" style="133"/>
    <col min="6923" max="6923" width="20.88671875" style="133" customWidth="1"/>
    <col min="6924" max="7168" width="9.109375" style="133"/>
    <col min="7169" max="7169" width="4.44140625" style="133" customWidth="1"/>
    <col min="7170" max="7170" width="0" style="133" hidden="1" customWidth="1"/>
    <col min="7171" max="7171" width="35.33203125" style="133" customWidth="1"/>
    <col min="7172" max="7172" width="7.5546875" style="133" bestFit="1" customWidth="1"/>
    <col min="7173" max="7173" width="8.109375" style="133" customWidth="1"/>
    <col min="7174" max="7174" width="11.109375" style="133" bestFit="1" customWidth="1"/>
    <col min="7175" max="7176" width="9.109375" style="133" bestFit="1"/>
    <col min="7177" max="7177" width="10.88671875" style="133" bestFit="1" customWidth="1"/>
    <col min="7178" max="7178" width="9.109375" style="133"/>
    <col min="7179" max="7179" width="20.88671875" style="133" customWidth="1"/>
    <col min="7180" max="7424" width="9.109375" style="133"/>
    <col min="7425" max="7425" width="4.44140625" style="133" customWidth="1"/>
    <col min="7426" max="7426" width="0" style="133" hidden="1" customWidth="1"/>
    <col min="7427" max="7427" width="35.33203125" style="133" customWidth="1"/>
    <col min="7428" max="7428" width="7.5546875" style="133" bestFit="1" customWidth="1"/>
    <col min="7429" max="7429" width="8.109375" style="133" customWidth="1"/>
    <col min="7430" max="7430" width="11.109375" style="133" bestFit="1" customWidth="1"/>
    <col min="7431" max="7432" width="9.109375" style="133" bestFit="1"/>
    <col min="7433" max="7433" width="10.88671875" style="133" bestFit="1" customWidth="1"/>
    <col min="7434" max="7434" width="9.109375" style="133"/>
    <col min="7435" max="7435" width="20.88671875" style="133" customWidth="1"/>
    <col min="7436" max="7680" width="9.109375" style="133"/>
    <col min="7681" max="7681" width="4.44140625" style="133" customWidth="1"/>
    <col min="7682" max="7682" width="0" style="133" hidden="1" customWidth="1"/>
    <col min="7683" max="7683" width="35.33203125" style="133" customWidth="1"/>
    <col min="7684" max="7684" width="7.5546875" style="133" bestFit="1" customWidth="1"/>
    <col min="7685" max="7685" width="8.109375" style="133" customWidth="1"/>
    <col min="7686" max="7686" width="11.109375" style="133" bestFit="1" customWidth="1"/>
    <col min="7687" max="7688" width="9.109375" style="133" bestFit="1"/>
    <col min="7689" max="7689" width="10.88671875" style="133" bestFit="1" customWidth="1"/>
    <col min="7690" max="7690" width="9.109375" style="133"/>
    <col min="7691" max="7691" width="20.88671875" style="133" customWidth="1"/>
    <col min="7692" max="7936" width="9.109375" style="133"/>
    <col min="7937" max="7937" width="4.44140625" style="133" customWidth="1"/>
    <col min="7938" max="7938" width="0" style="133" hidden="1" customWidth="1"/>
    <col min="7939" max="7939" width="35.33203125" style="133" customWidth="1"/>
    <col min="7940" max="7940" width="7.5546875" style="133" bestFit="1" customWidth="1"/>
    <col min="7941" max="7941" width="8.109375" style="133" customWidth="1"/>
    <col min="7942" max="7942" width="11.109375" style="133" bestFit="1" customWidth="1"/>
    <col min="7943" max="7944" width="9.109375" style="133" bestFit="1"/>
    <col min="7945" max="7945" width="10.88671875" style="133" bestFit="1" customWidth="1"/>
    <col min="7946" max="7946" width="9.109375" style="133"/>
    <col min="7947" max="7947" width="20.88671875" style="133" customWidth="1"/>
    <col min="7948" max="8192" width="9.109375" style="133"/>
    <col min="8193" max="8193" width="4.44140625" style="133" customWidth="1"/>
    <col min="8194" max="8194" width="0" style="133" hidden="1" customWidth="1"/>
    <col min="8195" max="8195" width="35.33203125" style="133" customWidth="1"/>
    <col min="8196" max="8196" width="7.5546875" style="133" bestFit="1" customWidth="1"/>
    <col min="8197" max="8197" width="8.109375" style="133" customWidth="1"/>
    <col min="8198" max="8198" width="11.109375" style="133" bestFit="1" customWidth="1"/>
    <col min="8199" max="8200" width="9.109375" style="133" bestFit="1"/>
    <col min="8201" max="8201" width="10.88671875" style="133" bestFit="1" customWidth="1"/>
    <col min="8202" max="8202" width="9.109375" style="133"/>
    <col min="8203" max="8203" width="20.88671875" style="133" customWidth="1"/>
    <col min="8204" max="8448" width="9.109375" style="133"/>
    <col min="8449" max="8449" width="4.44140625" style="133" customWidth="1"/>
    <col min="8450" max="8450" width="0" style="133" hidden="1" customWidth="1"/>
    <col min="8451" max="8451" width="35.33203125" style="133" customWidth="1"/>
    <col min="8452" max="8452" width="7.5546875" style="133" bestFit="1" customWidth="1"/>
    <col min="8453" max="8453" width="8.109375" style="133" customWidth="1"/>
    <col min="8454" max="8454" width="11.109375" style="133" bestFit="1" customWidth="1"/>
    <col min="8455" max="8456" width="9.109375" style="133" bestFit="1"/>
    <col min="8457" max="8457" width="10.88671875" style="133" bestFit="1" customWidth="1"/>
    <col min="8458" max="8458" width="9.109375" style="133"/>
    <col min="8459" max="8459" width="20.88671875" style="133" customWidth="1"/>
    <col min="8460" max="8704" width="9.109375" style="133"/>
    <col min="8705" max="8705" width="4.44140625" style="133" customWidth="1"/>
    <col min="8706" max="8706" width="0" style="133" hidden="1" customWidth="1"/>
    <col min="8707" max="8707" width="35.33203125" style="133" customWidth="1"/>
    <col min="8708" max="8708" width="7.5546875" style="133" bestFit="1" customWidth="1"/>
    <col min="8709" max="8709" width="8.109375" style="133" customWidth="1"/>
    <col min="8710" max="8710" width="11.109375" style="133" bestFit="1" customWidth="1"/>
    <col min="8711" max="8712" width="9.109375" style="133" bestFit="1"/>
    <col min="8713" max="8713" width="10.88671875" style="133" bestFit="1" customWidth="1"/>
    <col min="8714" max="8714" width="9.109375" style="133"/>
    <col min="8715" max="8715" width="20.88671875" style="133" customWidth="1"/>
    <col min="8716" max="8960" width="9.109375" style="133"/>
    <col min="8961" max="8961" width="4.44140625" style="133" customWidth="1"/>
    <col min="8962" max="8962" width="0" style="133" hidden="1" customWidth="1"/>
    <col min="8963" max="8963" width="35.33203125" style="133" customWidth="1"/>
    <col min="8964" max="8964" width="7.5546875" style="133" bestFit="1" customWidth="1"/>
    <col min="8965" max="8965" width="8.109375" style="133" customWidth="1"/>
    <col min="8966" max="8966" width="11.109375" style="133" bestFit="1" customWidth="1"/>
    <col min="8967" max="8968" width="9.109375" style="133" bestFit="1"/>
    <col min="8969" max="8969" width="10.88671875" style="133" bestFit="1" customWidth="1"/>
    <col min="8970" max="8970" width="9.109375" style="133"/>
    <col min="8971" max="8971" width="20.88671875" style="133" customWidth="1"/>
    <col min="8972" max="9216" width="9.109375" style="133"/>
    <col min="9217" max="9217" width="4.44140625" style="133" customWidth="1"/>
    <col min="9218" max="9218" width="0" style="133" hidden="1" customWidth="1"/>
    <col min="9219" max="9219" width="35.33203125" style="133" customWidth="1"/>
    <col min="9220" max="9220" width="7.5546875" style="133" bestFit="1" customWidth="1"/>
    <col min="9221" max="9221" width="8.109375" style="133" customWidth="1"/>
    <col min="9222" max="9222" width="11.109375" style="133" bestFit="1" customWidth="1"/>
    <col min="9223" max="9224" width="9.109375" style="133" bestFit="1"/>
    <col min="9225" max="9225" width="10.88671875" style="133" bestFit="1" customWidth="1"/>
    <col min="9226" max="9226" width="9.109375" style="133"/>
    <col min="9227" max="9227" width="20.88671875" style="133" customWidth="1"/>
    <col min="9228" max="9472" width="9.109375" style="133"/>
    <col min="9473" max="9473" width="4.44140625" style="133" customWidth="1"/>
    <col min="9474" max="9474" width="0" style="133" hidden="1" customWidth="1"/>
    <col min="9475" max="9475" width="35.33203125" style="133" customWidth="1"/>
    <col min="9476" max="9476" width="7.5546875" style="133" bestFit="1" customWidth="1"/>
    <col min="9477" max="9477" width="8.109375" style="133" customWidth="1"/>
    <col min="9478" max="9478" width="11.109375" style="133" bestFit="1" customWidth="1"/>
    <col min="9479" max="9480" width="9.109375" style="133" bestFit="1"/>
    <col min="9481" max="9481" width="10.88671875" style="133" bestFit="1" customWidth="1"/>
    <col min="9482" max="9482" width="9.109375" style="133"/>
    <col min="9483" max="9483" width="20.88671875" style="133" customWidth="1"/>
    <col min="9484" max="9728" width="9.109375" style="133"/>
    <col min="9729" max="9729" width="4.44140625" style="133" customWidth="1"/>
    <col min="9730" max="9730" width="0" style="133" hidden="1" customWidth="1"/>
    <col min="9731" max="9731" width="35.33203125" style="133" customWidth="1"/>
    <col min="9732" max="9732" width="7.5546875" style="133" bestFit="1" customWidth="1"/>
    <col min="9733" max="9733" width="8.109375" style="133" customWidth="1"/>
    <col min="9734" max="9734" width="11.109375" style="133" bestFit="1" customWidth="1"/>
    <col min="9735" max="9736" width="9.109375" style="133" bestFit="1"/>
    <col min="9737" max="9737" width="10.88671875" style="133" bestFit="1" customWidth="1"/>
    <col min="9738" max="9738" width="9.109375" style="133"/>
    <col min="9739" max="9739" width="20.88671875" style="133" customWidth="1"/>
    <col min="9740" max="9984" width="9.109375" style="133"/>
    <col min="9985" max="9985" width="4.44140625" style="133" customWidth="1"/>
    <col min="9986" max="9986" width="0" style="133" hidden="1" customWidth="1"/>
    <col min="9987" max="9987" width="35.33203125" style="133" customWidth="1"/>
    <col min="9988" max="9988" width="7.5546875" style="133" bestFit="1" customWidth="1"/>
    <col min="9989" max="9989" width="8.109375" style="133" customWidth="1"/>
    <col min="9990" max="9990" width="11.109375" style="133" bestFit="1" customWidth="1"/>
    <col min="9991" max="9992" width="9.109375" style="133" bestFit="1"/>
    <col min="9993" max="9993" width="10.88671875" style="133" bestFit="1" customWidth="1"/>
    <col min="9994" max="9994" width="9.109375" style="133"/>
    <col min="9995" max="9995" width="20.88671875" style="133" customWidth="1"/>
    <col min="9996" max="10240" width="9.109375" style="133"/>
    <col min="10241" max="10241" width="4.44140625" style="133" customWidth="1"/>
    <col min="10242" max="10242" width="0" style="133" hidden="1" customWidth="1"/>
    <col min="10243" max="10243" width="35.33203125" style="133" customWidth="1"/>
    <col min="10244" max="10244" width="7.5546875" style="133" bestFit="1" customWidth="1"/>
    <col min="10245" max="10245" width="8.109375" style="133" customWidth="1"/>
    <col min="10246" max="10246" width="11.109375" style="133" bestFit="1" customWidth="1"/>
    <col min="10247" max="10248" width="9.109375" style="133" bestFit="1"/>
    <col min="10249" max="10249" width="10.88671875" style="133" bestFit="1" customWidth="1"/>
    <col min="10250" max="10250" width="9.109375" style="133"/>
    <col min="10251" max="10251" width="20.88671875" style="133" customWidth="1"/>
    <col min="10252" max="10496" width="9.109375" style="133"/>
    <col min="10497" max="10497" width="4.44140625" style="133" customWidth="1"/>
    <col min="10498" max="10498" width="0" style="133" hidden="1" customWidth="1"/>
    <col min="10499" max="10499" width="35.33203125" style="133" customWidth="1"/>
    <col min="10500" max="10500" width="7.5546875" style="133" bestFit="1" customWidth="1"/>
    <col min="10501" max="10501" width="8.109375" style="133" customWidth="1"/>
    <col min="10502" max="10502" width="11.109375" style="133" bestFit="1" customWidth="1"/>
    <col min="10503" max="10504" width="9.109375" style="133" bestFit="1"/>
    <col min="10505" max="10505" width="10.88671875" style="133" bestFit="1" customWidth="1"/>
    <col min="10506" max="10506" width="9.109375" style="133"/>
    <col min="10507" max="10507" width="20.88671875" style="133" customWidth="1"/>
    <col min="10508" max="10752" width="9.109375" style="133"/>
    <col min="10753" max="10753" width="4.44140625" style="133" customWidth="1"/>
    <col min="10754" max="10754" width="0" style="133" hidden="1" customWidth="1"/>
    <col min="10755" max="10755" width="35.33203125" style="133" customWidth="1"/>
    <col min="10756" max="10756" width="7.5546875" style="133" bestFit="1" customWidth="1"/>
    <col min="10757" max="10757" width="8.109375" style="133" customWidth="1"/>
    <col min="10758" max="10758" width="11.109375" style="133" bestFit="1" customWidth="1"/>
    <col min="10759" max="10760" width="9.109375" style="133" bestFit="1"/>
    <col min="10761" max="10761" width="10.88671875" style="133" bestFit="1" customWidth="1"/>
    <col min="10762" max="10762" width="9.109375" style="133"/>
    <col min="10763" max="10763" width="20.88671875" style="133" customWidth="1"/>
    <col min="10764" max="11008" width="9.109375" style="133"/>
    <col min="11009" max="11009" width="4.44140625" style="133" customWidth="1"/>
    <col min="11010" max="11010" width="0" style="133" hidden="1" customWidth="1"/>
    <col min="11011" max="11011" width="35.33203125" style="133" customWidth="1"/>
    <col min="11012" max="11012" width="7.5546875" style="133" bestFit="1" customWidth="1"/>
    <col min="11013" max="11013" width="8.109375" style="133" customWidth="1"/>
    <col min="11014" max="11014" width="11.109375" style="133" bestFit="1" customWidth="1"/>
    <col min="11015" max="11016" width="9.109375" style="133" bestFit="1"/>
    <col min="11017" max="11017" width="10.88671875" style="133" bestFit="1" customWidth="1"/>
    <col min="11018" max="11018" width="9.109375" style="133"/>
    <col min="11019" max="11019" width="20.88671875" style="133" customWidth="1"/>
    <col min="11020" max="11264" width="9.109375" style="133"/>
    <col min="11265" max="11265" width="4.44140625" style="133" customWidth="1"/>
    <col min="11266" max="11266" width="0" style="133" hidden="1" customWidth="1"/>
    <col min="11267" max="11267" width="35.33203125" style="133" customWidth="1"/>
    <col min="11268" max="11268" width="7.5546875" style="133" bestFit="1" customWidth="1"/>
    <col min="11269" max="11269" width="8.109375" style="133" customWidth="1"/>
    <col min="11270" max="11270" width="11.109375" style="133" bestFit="1" customWidth="1"/>
    <col min="11271" max="11272" width="9.109375" style="133" bestFit="1"/>
    <col min="11273" max="11273" width="10.88671875" style="133" bestFit="1" customWidth="1"/>
    <col min="11274" max="11274" width="9.109375" style="133"/>
    <col min="11275" max="11275" width="20.88671875" style="133" customWidth="1"/>
    <col min="11276" max="11520" width="9.109375" style="133"/>
    <col min="11521" max="11521" width="4.44140625" style="133" customWidth="1"/>
    <col min="11522" max="11522" width="0" style="133" hidden="1" customWidth="1"/>
    <col min="11523" max="11523" width="35.33203125" style="133" customWidth="1"/>
    <col min="11524" max="11524" width="7.5546875" style="133" bestFit="1" customWidth="1"/>
    <col min="11525" max="11525" width="8.109375" style="133" customWidth="1"/>
    <col min="11526" max="11526" width="11.109375" style="133" bestFit="1" customWidth="1"/>
    <col min="11527" max="11528" width="9.109375" style="133" bestFit="1"/>
    <col min="11529" max="11529" width="10.88671875" style="133" bestFit="1" customWidth="1"/>
    <col min="11530" max="11530" width="9.109375" style="133"/>
    <col min="11531" max="11531" width="20.88671875" style="133" customWidth="1"/>
    <col min="11532" max="11776" width="9.109375" style="133"/>
    <col min="11777" max="11777" width="4.44140625" style="133" customWidth="1"/>
    <col min="11778" max="11778" width="0" style="133" hidden="1" customWidth="1"/>
    <col min="11779" max="11779" width="35.33203125" style="133" customWidth="1"/>
    <col min="11780" max="11780" width="7.5546875" style="133" bestFit="1" customWidth="1"/>
    <col min="11781" max="11781" width="8.109375" style="133" customWidth="1"/>
    <col min="11782" max="11782" width="11.109375" style="133" bestFit="1" customWidth="1"/>
    <col min="11783" max="11784" width="9.109375" style="133" bestFit="1"/>
    <col min="11785" max="11785" width="10.88671875" style="133" bestFit="1" customWidth="1"/>
    <col min="11786" max="11786" width="9.109375" style="133"/>
    <col min="11787" max="11787" width="20.88671875" style="133" customWidth="1"/>
    <col min="11788" max="12032" width="9.109375" style="133"/>
    <col min="12033" max="12033" width="4.44140625" style="133" customWidth="1"/>
    <col min="12034" max="12034" width="0" style="133" hidden="1" customWidth="1"/>
    <col min="12035" max="12035" width="35.33203125" style="133" customWidth="1"/>
    <col min="12036" max="12036" width="7.5546875" style="133" bestFit="1" customWidth="1"/>
    <col min="12037" max="12037" width="8.109375" style="133" customWidth="1"/>
    <col min="12038" max="12038" width="11.109375" style="133" bestFit="1" customWidth="1"/>
    <col min="12039" max="12040" width="9.109375" style="133" bestFit="1"/>
    <col min="12041" max="12041" width="10.88671875" style="133" bestFit="1" customWidth="1"/>
    <col min="12042" max="12042" width="9.109375" style="133"/>
    <col min="12043" max="12043" width="20.88671875" style="133" customWidth="1"/>
    <col min="12044" max="12288" width="9.109375" style="133"/>
    <col min="12289" max="12289" width="4.44140625" style="133" customWidth="1"/>
    <col min="12290" max="12290" width="0" style="133" hidden="1" customWidth="1"/>
    <col min="12291" max="12291" width="35.33203125" style="133" customWidth="1"/>
    <col min="12292" max="12292" width="7.5546875" style="133" bestFit="1" customWidth="1"/>
    <col min="12293" max="12293" width="8.109375" style="133" customWidth="1"/>
    <col min="12294" max="12294" width="11.109375" style="133" bestFit="1" customWidth="1"/>
    <col min="12295" max="12296" width="9.109375" style="133" bestFit="1"/>
    <col min="12297" max="12297" width="10.88671875" style="133" bestFit="1" customWidth="1"/>
    <col min="12298" max="12298" width="9.109375" style="133"/>
    <col min="12299" max="12299" width="20.88671875" style="133" customWidth="1"/>
    <col min="12300" max="12544" width="9.109375" style="133"/>
    <col min="12545" max="12545" width="4.44140625" style="133" customWidth="1"/>
    <col min="12546" max="12546" width="0" style="133" hidden="1" customWidth="1"/>
    <col min="12547" max="12547" width="35.33203125" style="133" customWidth="1"/>
    <col min="12548" max="12548" width="7.5546875" style="133" bestFit="1" customWidth="1"/>
    <col min="12549" max="12549" width="8.109375" style="133" customWidth="1"/>
    <col min="12550" max="12550" width="11.109375" style="133" bestFit="1" customWidth="1"/>
    <col min="12551" max="12552" width="9.109375" style="133" bestFit="1"/>
    <col min="12553" max="12553" width="10.88671875" style="133" bestFit="1" customWidth="1"/>
    <col min="12554" max="12554" width="9.109375" style="133"/>
    <col min="12555" max="12555" width="20.88671875" style="133" customWidth="1"/>
    <col min="12556" max="12800" width="9.109375" style="133"/>
    <col min="12801" max="12801" width="4.44140625" style="133" customWidth="1"/>
    <col min="12802" max="12802" width="0" style="133" hidden="1" customWidth="1"/>
    <col min="12803" max="12803" width="35.33203125" style="133" customWidth="1"/>
    <col min="12804" max="12804" width="7.5546875" style="133" bestFit="1" customWidth="1"/>
    <col min="12805" max="12805" width="8.109375" style="133" customWidth="1"/>
    <col min="12806" max="12806" width="11.109375" style="133" bestFit="1" customWidth="1"/>
    <col min="12807" max="12808" width="9.109375" style="133" bestFit="1"/>
    <col min="12809" max="12809" width="10.88671875" style="133" bestFit="1" customWidth="1"/>
    <col min="12810" max="12810" width="9.109375" style="133"/>
    <col min="12811" max="12811" width="20.88671875" style="133" customWidth="1"/>
    <col min="12812" max="13056" width="9.109375" style="133"/>
    <col min="13057" max="13057" width="4.44140625" style="133" customWidth="1"/>
    <col min="13058" max="13058" width="0" style="133" hidden="1" customWidth="1"/>
    <col min="13059" max="13059" width="35.33203125" style="133" customWidth="1"/>
    <col min="13060" max="13060" width="7.5546875" style="133" bestFit="1" customWidth="1"/>
    <col min="13061" max="13061" width="8.109375" style="133" customWidth="1"/>
    <col min="13062" max="13062" width="11.109375" style="133" bestFit="1" customWidth="1"/>
    <col min="13063" max="13064" width="9.109375" style="133" bestFit="1"/>
    <col min="13065" max="13065" width="10.88671875" style="133" bestFit="1" customWidth="1"/>
    <col min="13066" max="13066" width="9.109375" style="133"/>
    <col min="13067" max="13067" width="20.88671875" style="133" customWidth="1"/>
    <col min="13068" max="13312" width="9.109375" style="133"/>
    <col min="13313" max="13313" width="4.44140625" style="133" customWidth="1"/>
    <col min="13314" max="13314" width="0" style="133" hidden="1" customWidth="1"/>
    <col min="13315" max="13315" width="35.33203125" style="133" customWidth="1"/>
    <col min="13316" max="13316" width="7.5546875" style="133" bestFit="1" customWidth="1"/>
    <col min="13317" max="13317" width="8.109375" style="133" customWidth="1"/>
    <col min="13318" max="13318" width="11.109375" style="133" bestFit="1" customWidth="1"/>
    <col min="13319" max="13320" width="9.109375" style="133" bestFit="1"/>
    <col min="13321" max="13321" width="10.88671875" style="133" bestFit="1" customWidth="1"/>
    <col min="13322" max="13322" width="9.109375" style="133"/>
    <col min="13323" max="13323" width="20.88671875" style="133" customWidth="1"/>
    <col min="13324" max="13568" width="9.109375" style="133"/>
    <col min="13569" max="13569" width="4.44140625" style="133" customWidth="1"/>
    <col min="13570" max="13570" width="0" style="133" hidden="1" customWidth="1"/>
    <col min="13571" max="13571" width="35.33203125" style="133" customWidth="1"/>
    <col min="13572" max="13572" width="7.5546875" style="133" bestFit="1" customWidth="1"/>
    <col min="13573" max="13573" width="8.109375" style="133" customWidth="1"/>
    <col min="13574" max="13574" width="11.109375" style="133" bestFit="1" customWidth="1"/>
    <col min="13575" max="13576" width="9.109375" style="133" bestFit="1"/>
    <col min="13577" max="13577" width="10.88671875" style="133" bestFit="1" customWidth="1"/>
    <col min="13578" max="13578" width="9.109375" style="133"/>
    <col min="13579" max="13579" width="20.88671875" style="133" customWidth="1"/>
    <col min="13580" max="13824" width="9.109375" style="133"/>
    <col min="13825" max="13825" width="4.44140625" style="133" customWidth="1"/>
    <col min="13826" max="13826" width="0" style="133" hidden="1" customWidth="1"/>
    <col min="13827" max="13827" width="35.33203125" style="133" customWidth="1"/>
    <col min="13828" max="13828" width="7.5546875" style="133" bestFit="1" customWidth="1"/>
    <col min="13829" max="13829" width="8.109375" style="133" customWidth="1"/>
    <col min="13830" max="13830" width="11.109375" style="133" bestFit="1" customWidth="1"/>
    <col min="13831" max="13832" width="9.109375" style="133" bestFit="1"/>
    <col min="13833" max="13833" width="10.88671875" style="133" bestFit="1" customWidth="1"/>
    <col min="13834" max="13834" width="9.109375" style="133"/>
    <col min="13835" max="13835" width="20.88671875" style="133" customWidth="1"/>
    <col min="13836" max="14080" width="9.109375" style="133"/>
    <col min="14081" max="14081" width="4.44140625" style="133" customWidth="1"/>
    <col min="14082" max="14082" width="0" style="133" hidden="1" customWidth="1"/>
    <col min="14083" max="14083" width="35.33203125" style="133" customWidth="1"/>
    <col min="14084" max="14084" width="7.5546875" style="133" bestFit="1" customWidth="1"/>
    <col min="14085" max="14085" width="8.109375" style="133" customWidth="1"/>
    <col min="14086" max="14086" width="11.109375" style="133" bestFit="1" customWidth="1"/>
    <col min="14087" max="14088" width="9.109375" style="133" bestFit="1"/>
    <col min="14089" max="14089" width="10.88671875" style="133" bestFit="1" customWidth="1"/>
    <col min="14090" max="14090" width="9.109375" style="133"/>
    <col min="14091" max="14091" width="20.88671875" style="133" customWidth="1"/>
    <col min="14092" max="14336" width="9.109375" style="133"/>
    <col min="14337" max="14337" width="4.44140625" style="133" customWidth="1"/>
    <col min="14338" max="14338" width="0" style="133" hidden="1" customWidth="1"/>
    <col min="14339" max="14339" width="35.33203125" style="133" customWidth="1"/>
    <col min="14340" max="14340" width="7.5546875" style="133" bestFit="1" customWidth="1"/>
    <col min="14341" max="14341" width="8.109375" style="133" customWidth="1"/>
    <col min="14342" max="14342" width="11.109375" style="133" bestFit="1" customWidth="1"/>
    <col min="14343" max="14344" width="9.109375" style="133" bestFit="1"/>
    <col min="14345" max="14345" width="10.88671875" style="133" bestFit="1" customWidth="1"/>
    <col min="14346" max="14346" width="9.109375" style="133"/>
    <col min="14347" max="14347" width="20.88671875" style="133" customWidth="1"/>
    <col min="14348" max="14592" width="9.109375" style="133"/>
    <col min="14593" max="14593" width="4.44140625" style="133" customWidth="1"/>
    <col min="14594" max="14594" width="0" style="133" hidden="1" customWidth="1"/>
    <col min="14595" max="14595" width="35.33203125" style="133" customWidth="1"/>
    <col min="14596" max="14596" width="7.5546875" style="133" bestFit="1" customWidth="1"/>
    <col min="14597" max="14597" width="8.109375" style="133" customWidth="1"/>
    <col min="14598" max="14598" width="11.109375" style="133" bestFit="1" customWidth="1"/>
    <col min="14599" max="14600" width="9.109375" style="133" bestFit="1"/>
    <col min="14601" max="14601" width="10.88671875" style="133" bestFit="1" customWidth="1"/>
    <col min="14602" max="14602" width="9.109375" style="133"/>
    <col min="14603" max="14603" width="20.88671875" style="133" customWidth="1"/>
    <col min="14604" max="14848" width="9.109375" style="133"/>
    <col min="14849" max="14849" width="4.44140625" style="133" customWidth="1"/>
    <col min="14850" max="14850" width="0" style="133" hidden="1" customWidth="1"/>
    <col min="14851" max="14851" width="35.33203125" style="133" customWidth="1"/>
    <col min="14852" max="14852" width="7.5546875" style="133" bestFit="1" customWidth="1"/>
    <col min="14853" max="14853" width="8.109375" style="133" customWidth="1"/>
    <col min="14854" max="14854" width="11.109375" style="133" bestFit="1" customWidth="1"/>
    <col min="14855" max="14856" width="9.109375" style="133" bestFit="1"/>
    <col min="14857" max="14857" width="10.88671875" style="133" bestFit="1" customWidth="1"/>
    <col min="14858" max="14858" width="9.109375" style="133"/>
    <col min="14859" max="14859" width="20.88671875" style="133" customWidth="1"/>
    <col min="14860" max="15104" width="9.109375" style="133"/>
    <col min="15105" max="15105" width="4.44140625" style="133" customWidth="1"/>
    <col min="15106" max="15106" width="0" style="133" hidden="1" customWidth="1"/>
    <col min="15107" max="15107" width="35.33203125" style="133" customWidth="1"/>
    <col min="15108" max="15108" width="7.5546875" style="133" bestFit="1" customWidth="1"/>
    <col min="15109" max="15109" width="8.109375" style="133" customWidth="1"/>
    <col min="15110" max="15110" width="11.109375" style="133" bestFit="1" customWidth="1"/>
    <col min="15111" max="15112" width="9.109375" style="133" bestFit="1"/>
    <col min="15113" max="15113" width="10.88671875" style="133" bestFit="1" customWidth="1"/>
    <col min="15114" max="15114" width="9.109375" style="133"/>
    <col min="15115" max="15115" width="20.88671875" style="133" customWidth="1"/>
    <col min="15116" max="15360" width="9.109375" style="133"/>
    <col min="15361" max="15361" width="4.44140625" style="133" customWidth="1"/>
    <col min="15362" max="15362" width="0" style="133" hidden="1" customWidth="1"/>
    <col min="15363" max="15363" width="35.33203125" style="133" customWidth="1"/>
    <col min="15364" max="15364" width="7.5546875" style="133" bestFit="1" customWidth="1"/>
    <col min="15365" max="15365" width="8.109375" style="133" customWidth="1"/>
    <col min="15366" max="15366" width="11.109375" style="133" bestFit="1" customWidth="1"/>
    <col min="15367" max="15368" width="9.109375" style="133" bestFit="1"/>
    <col min="15369" max="15369" width="10.88671875" style="133" bestFit="1" customWidth="1"/>
    <col min="15370" max="15370" width="9.109375" style="133"/>
    <col min="15371" max="15371" width="20.88671875" style="133" customWidth="1"/>
    <col min="15372" max="15616" width="9.109375" style="133"/>
    <col min="15617" max="15617" width="4.44140625" style="133" customWidth="1"/>
    <col min="15618" max="15618" width="0" style="133" hidden="1" customWidth="1"/>
    <col min="15619" max="15619" width="35.33203125" style="133" customWidth="1"/>
    <col min="15620" max="15620" width="7.5546875" style="133" bestFit="1" customWidth="1"/>
    <col min="15621" max="15621" width="8.109375" style="133" customWidth="1"/>
    <col min="15622" max="15622" width="11.109375" style="133" bestFit="1" customWidth="1"/>
    <col min="15623" max="15624" width="9.109375" style="133" bestFit="1"/>
    <col min="15625" max="15625" width="10.88671875" style="133" bestFit="1" customWidth="1"/>
    <col min="15626" max="15626" width="9.109375" style="133"/>
    <col min="15627" max="15627" width="20.88671875" style="133" customWidth="1"/>
    <col min="15628" max="15872" width="9.109375" style="133"/>
    <col min="15873" max="15873" width="4.44140625" style="133" customWidth="1"/>
    <col min="15874" max="15874" width="0" style="133" hidden="1" customWidth="1"/>
    <col min="15875" max="15875" width="35.33203125" style="133" customWidth="1"/>
    <col min="15876" max="15876" width="7.5546875" style="133" bestFit="1" customWidth="1"/>
    <col min="15877" max="15877" width="8.109375" style="133" customWidth="1"/>
    <col min="15878" max="15878" width="11.109375" style="133" bestFit="1" customWidth="1"/>
    <col min="15879" max="15880" width="9.109375" style="133" bestFit="1"/>
    <col min="15881" max="15881" width="10.88671875" style="133" bestFit="1" customWidth="1"/>
    <col min="15882" max="15882" width="9.109375" style="133"/>
    <col min="15883" max="15883" width="20.88671875" style="133" customWidth="1"/>
    <col min="15884" max="16128" width="9.109375" style="133"/>
    <col min="16129" max="16129" width="4.44140625" style="133" customWidth="1"/>
    <col min="16130" max="16130" width="0" style="133" hidden="1" customWidth="1"/>
    <col min="16131" max="16131" width="35.33203125" style="133" customWidth="1"/>
    <col min="16132" max="16132" width="7.5546875" style="133" bestFit="1" customWidth="1"/>
    <col min="16133" max="16133" width="8.109375" style="133" customWidth="1"/>
    <col min="16134" max="16134" width="11.109375" style="133" bestFit="1" customWidth="1"/>
    <col min="16135" max="16136" width="9.109375" style="133" bestFit="1"/>
    <col min="16137" max="16137" width="10.88671875" style="133" bestFit="1" customWidth="1"/>
    <col min="16138" max="16138" width="9.109375" style="133"/>
    <col min="16139" max="16139" width="20.88671875" style="133" customWidth="1"/>
    <col min="16140" max="16384" width="9.109375" style="133"/>
  </cols>
  <sheetData>
    <row r="1" spans="1:11">
      <c r="A1" s="209"/>
      <c r="B1" s="209"/>
      <c r="C1" s="210" t="s">
        <v>402</v>
      </c>
      <c r="D1" s="211"/>
      <c r="E1" s="212"/>
      <c r="F1" s="212"/>
      <c r="G1" s="185"/>
      <c r="H1" s="185"/>
      <c r="I1" s="213"/>
    </row>
    <row r="2" spans="1:11">
      <c r="A2" s="209"/>
      <c r="B2" s="209"/>
      <c r="C2" s="214" t="s">
        <v>403</v>
      </c>
      <c r="D2" s="211"/>
      <c r="E2" s="212"/>
      <c r="F2" s="212"/>
      <c r="G2" s="185"/>
      <c r="H2" s="185"/>
      <c r="I2" s="213"/>
    </row>
    <row r="3" spans="1:11" s="221" customFormat="1" ht="10.199999999999999">
      <c r="A3" s="215" t="s">
        <v>404</v>
      </c>
      <c r="B3" s="215" t="s">
        <v>334</v>
      </c>
      <c r="C3" s="216" t="s">
        <v>335</v>
      </c>
      <c r="D3" s="217" t="s">
        <v>3</v>
      </c>
      <c r="E3" s="218" t="s">
        <v>7</v>
      </c>
      <c r="F3" s="218" t="s">
        <v>336</v>
      </c>
      <c r="G3" s="218" t="s">
        <v>337</v>
      </c>
      <c r="H3" s="219" t="s">
        <v>338</v>
      </c>
      <c r="I3" s="220" t="s">
        <v>339</v>
      </c>
    </row>
    <row r="4" spans="1:11" ht="30.6">
      <c r="A4" s="222">
        <v>1</v>
      </c>
      <c r="B4" s="222"/>
      <c r="C4" s="223" t="s">
        <v>405</v>
      </c>
      <c r="D4" s="224" t="s">
        <v>406</v>
      </c>
      <c r="E4" s="185">
        <v>0.25800000000000001</v>
      </c>
      <c r="F4" s="185"/>
      <c r="G4" s="185">
        <f t="shared" ref="G4:G21" si="0">E4*F4</f>
        <v>0</v>
      </c>
      <c r="H4" s="185">
        <f t="shared" ref="H4:H21" si="1">G4*0.22</f>
        <v>0</v>
      </c>
      <c r="I4" s="185">
        <f t="shared" ref="I4:I21" si="2">G4+H4</f>
        <v>0</v>
      </c>
    </row>
    <row r="5" spans="1:11" ht="20.399999999999999">
      <c r="A5" s="222">
        <v>2</v>
      </c>
      <c r="B5" s="222"/>
      <c r="C5" s="225" t="s">
        <v>407</v>
      </c>
      <c r="D5" s="226" t="s">
        <v>22</v>
      </c>
      <c r="E5" s="185">
        <v>1</v>
      </c>
      <c r="F5" s="227"/>
      <c r="G5" s="185">
        <f t="shared" si="0"/>
        <v>0</v>
      </c>
      <c r="H5" s="185">
        <f t="shared" si="1"/>
        <v>0</v>
      </c>
      <c r="I5" s="185">
        <f t="shared" si="2"/>
        <v>0</v>
      </c>
    </row>
    <row r="6" spans="1:11" ht="40.799999999999997">
      <c r="A6" s="222">
        <v>3</v>
      </c>
      <c r="B6" s="222"/>
      <c r="C6" s="228" t="s">
        <v>408</v>
      </c>
      <c r="D6" s="226" t="s">
        <v>22</v>
      </c>
      <c r="E6" s="229">
        <v>5</v>
      </c>
      <c r="F6" s="229"/>
      <c r="G6" s="185">
        <f t="shared" si="0"/>
        <v>0</v>
      </c>
      <c r="H6" s="185">
        <f t="shared" si="1"/>
        <v>0</v>
      </c>
      <c r="I6" s="185">
        <f t="shared" si="2"/>
        <v>0</v>
      </c>
      <c r="K6" s="230"/>
    </row>
    <row r="7" spans="1:11" ht="90" customHeight="1">
      <c r="A7" s="222">
        <v>4</v>
      </c>
      <c r="B7" s="222"/>
      <c r="C7" s="225" t="s">
        <v>409</v>
      </c>
      <c r="D7" s="231" t="s">
        <v>26</v>
      </c>
      <c r="E7" s="229">
        <v>5</v>
      </c>
      <c r="F7" s="229"/>
      <c r="G7" s="185">
        <f t="shared" si="0"/>
        <v>0</v>
      </c>
      <c r="H7" s="185">
        <f t="shared" si="1"/>
        <v>0</v>
      </c>
      <c r="I7" s="185">
        <f t="shared" si="2"/>
        <v>0</v>
      </c>
      <c r="J7" s="232"/>
      <c r="K7" s="230"/>
    </row>
    <row r="8" spans="1:11" ht="102" customHeight="1">
      <c r="A8" s="222">
        <v>5</v>
      </c>
      <c r="B8" s="222"/>
      <c r="C8" s="225" t="s">
        <v>410</v>
      </c>
      <c r="D8" s="231" t="s">
        <v>26</v>
      </c>
      <c r="E8" s="229">
        <v>8</v>
      </c>
      <c r="F8" s="229"/>
      <c r="G8" s="185">
        <f t="shared" si="0"/>
        <v>0</v>
      </c>
      <c r="H8" s="185">
        <f t="shared" si="1"/>
        <v>0</v>
      </c>
      <c r="I8" s="185">
        <f t="shared" si="2"/>
        <v>0</v>
      </c>
      <c r="J8" s="232"/>
      <c r="K8" s="230"/>
    </row>
    <row r="9" spans="1:11" ht="102.75" customHeight="1">
      <c r="A9" s="222">
        <v>6</v>
      </c>
      <c r="B9" s="222"/>
      <c r="C9" s="225" t="s">
        <v>411</v>
      </c>
      <c r="D9" s="231" t="s">
        <v>26</v>
      </c>
      <c r="E9" s="229">
        <v>203</v>
      </c>
      <c r="F9" s="229"/>
      <c r="G9" s="185">
        <f t="shared" si="0"/>
        <v>0</v>
      </c>
      <c r="H9" s="185">
        <f t="shared" si="1"/>
        <v>0</v>
      </c>
      <c r="I9" s="185">
        <f t="shared" si="2"/>
        <v>0</v>
      </c>
      <c r="J9" s="232"/>
      <c r="K9" s="230"/>
    </row>
    <row r="10" spans="1:11" ht="102" customHeight="1">
      <c r="A10" s="222">
        <v>7</v>
      </c>
      <c r="B10" s="222"/>
      <c r="C10" s="225" t="s">
        <v>412</v>
      </c>
      <c r="D10" s="231" t="s">
        <v>26</v>
      </c>
      <c r="E10" s="229">
        <v>42</v>
      </c>
      <c r="F10" s="229"/>
      <c r="G10" s="185">
        <f t="shared" si="0"/>
        <v>0</v>
      </c>
      <c r="H10" s="185">
        <f t="shared" si="1"/>
        <v>0</v>
      </c>
      <c r="I10" s="185">
        <f t="shared" si="2"/>
        <v>0</v>
      </c>
      <c r="J10" s="232"/>
      <c r="K10" s="230"/>
    </row>
    <row r="11" spans="1:11" ht="101.25" customHeight="1">
      <c r="A11" s="222">
        <v>8</v>
      </c>
      <c r="B11" s="222"/>
      <c r="C11" s="225" t="s">
        <v>413</v>
      </c>
      <c r="D11" s="231" t="s">
        <v>26</v>
      </c>
      <c r="E11" s="229">
        <v>203</v>
      </c>
      <c r="F11" s="229"/>
      <c r="G11" s="185">
        <f t="shared" si="0"/>
        <v>0</v>
      </c>
      <c r="H11" s="185">
        <f t="shared" si="1"/>
        <v>0</v>
      </c>
      <c r="I11" s="185">
        <f t="shared" si="2"/>
        <v>0</v>
      </c>
      <c r="J11" s="232"/>
      <c r="K11" s="230"/>
    </row>
    <row r="12" spans="1:11" ht="23.25" customHeight="1">
      <c r="A12" s="222">
        <v>9</v>
      </c>
      <c r="B12" s="222"/>
      <c r="C12" s="228" t="s">
        <v>414</v>
      </c>
      <c r="D12" s="226" t="s">
        <v>8</v>
      </c>
      <c r="E12" s="229">
        <v>2</v>
      </c>
      <c r="F12" s="229"/>
      <c r="G12" s="185">
        <f t="shared" si="0"/>
        <v>0</v>
      </c>
      <c r="H12" s="185">
        <f t="shared" si="1"/>
        <v>0</v>
      </c>
      <c r="I12" s="185">
        <f t="shared" si="2"/>
        <v>0</v>
      </c>
    </row>
    <row r="13" spans="1:11" ht="23.25" customHeight="1">
      <c r="A13" s="222">
        <v>10</v>
      </c>
      <c r="B13" s="222"/>
      <c r="C13" s="228" t="s">
        <v>415</v>
      </c>
      <c r="D13" s="226" t="s">
        <v>8</v>
      </c>
      <c r="E13" s="229">
        <v>7</v>
      </c>
      <c r="F13" s="229"/>
      <c r="G13" s="185">
        <f t="shared" si="0"/>
        <v>0</v>
      </c>
      <c r="H13" s="185">
        <f t="shared" si="1"/>
        <v>0</v>
      </c>
      <c r="I13" s="185">
        <f t="shared" si="2"/>
        <v>0</v>
      </c>
    </row>
    <row r="14" spans="1:11" ht="23.25" customHeight="1">
      <c r="A14" s="222">
        <v>11</v>
      </c>
      <c r="B14" s="222"/>
      <c r="C14" s="228" t="s">
        <v>416</v>
      </c>
      <c r="D14" s="226" t="s">
        <v>8</v>
      </c>
      <c r="E14" s="229">
        <v>1</v>
      </c>
      <c r="F14" s="229"/>
      <c r="G14" s="185">
        <f t="shared" si="0"/>
        <v>0</v>
      </c>
      <c r="H14" s="185">
        <f t="shared" si="1"/>
        <v>0</v>
      </c>
      <c r="I14" s="185">
        <f t="shared" si="2"/>
        <v>0</v>
      </c>
    </row>
    <row r="15" spans="1:11" ht="23.25" customHeight="1">
      <c r="A15" s="222">
        <v>12</v>
      </c>
      <c r="B15" s="222"/>
      <c r="C15" s="228" t="s">
        <v>417</v>
      </c>
      <c r="D15" s="226" t="s">
        <v>8</v>
      </c>
      <c r="E15" s="229">
        <v>7</v>
      </c>
      <c r="F15" s="229"/>
      <c r="G15" s="185">
        <f t="shared" si="0"/>
        <v>0</v>
      </c>
      <c r="H15" s="185">
        <f t="shared" si="1"/>
        <v>0</v>
      </c>
      <c r="I15" s="185">
        <f t="shared" si="2"/>
        <v>0</v>
      </c>
    </row>
    <row r="16" spans="1:11" ht="20.399999999999999">
      <c r="A16" s="222">
        <v>13</v>
      </c>
      <c r="B16" s="222"/>
      <c r="C16" s="225" t="s">
        <v>418</v>
      </c>
      <c r="D16" s="231" t="s">
        <v>10</v>
      </c>
      <c r="E16" s="229">
        <v>20</v>
      </c>
      <c r="F16" s="185"/>
      <c r="G16" s="185">
        <f t="shared" si="0"/>
        <v>0</v>
      </c>
      <c r="H16" s="185">
        <f t="shared" si="1"/>
        <v>0</v>
      </c>
      <c r="I16" s="185">
        <f t="shared" si="2"/>
        <v>0</v>
      </c>
      <c r="J16" s="233"/>
    </row>
    <row r="17" spans="1:11" ht="20.399999999999999">
      <c r="A17" s="222">
        <v>14</v>
      </c>
      <c r="B17" s="222"/>
      <c r="C17" s="234" t="s">
        <v>419</v>
      </c>
      <c r="D17" s="231" t="s">
        <v>10</v>
      </c>
      <c r="E17" s="229">
        <v>20</v>
      </c>
      <c r="F17" s="229"/>
      <c r="G17" s="185">
        <f t="shared" si="0"/>
        <v>0</v>
      </c>
      <c r="H17" s="185">
        <f t="shared" si="1"/>
        <v>0</v>
      </c>
      <c r="I17" s="185">
        <f t="shared" si="2"/>
        <v>0</v>
      </c>
      <c r="J17" s="233"/>
    </row>
    <row r="18" spans="1:11" ht="35.25" customHeight="1">
      <c r="A18" s="222">
        <v>15</v>
      </c>
      <c r="B18" s="222"/>
      <c r="C18" s="228" t="s">
        <v>420</v>
      </c>
      <c r="D18" s="224" t="s">
        <v>10</v>
      </c>
      <c r="E18" s="185">
        <v>8</v>
      </c>
      <c r="F18" s="185"/>
      <c r="G18" s="185">
        <f t="shared" si="0"/>
        <v>0</v>
      </c>
      <c r="H18" s="185">
        <f t="shared" si="1"/>
        <v>0</v>
      </c>
      <c r="I18" s="185">
        <f t="shared" si="2"/>
        <v>0</v>
      </c>
    </row>
    <row r="19" spans="1:11" ht="30.6">
      <c r="A19" s="222">
        <v>16</v>
      </c>
      <c r="B19" s="222"/>
      <c r="C19" s="225" t="s">
        <v>421</v>
      </c>
      <c r="D19" s="231" t="s">
        <v>10</v>
      </c>
      <c r="E19" s="229">
        <v>10</v>
      </c>
      <c r="F19" s="229"/>
      <c r="G19" s="185">
        <f t="shared" si="0"/>
        <v>0</v>
      </c>
      <c r="H19" s="185">
        <f t="shared" si="1"/>
        <v>0</v>
      </c>
      <c r="I19" s="185">
        <f t="shared" si="2"/>
        <v>0</v>
      </c>
    </row>
    <row r="20" spans="1:11" ht="33.75" customHeight="1">
      <c r="A20" s="222">
        <v>17</v>
      </c>
      <c r="B20" s="222"/>
      <c r="C20" s="225" t="s">
        <v>422</v>
      </c>
      <c r="D20" s="231" t="s">
        <v>22</v>
      </c>
      <c r="E20" s="229">
        <v>1</v>
      </c>
      <c r="F20" s="229"/>
      <c r="G20" s="185">
        <f t="shared" si="0"/>
        <v>0</v>
      </c>
      <c r="H20" s="185">
        <f t="shared" si="1"/>
        <v>0</v>
      </c>
      <c r="I20" s="185">
        <f t="shared" si="2"/>
        <v>0</v>
      </c>
    </row>
    <row r="21" spans="1:11" ht="46.5" customHeight="1">
      <c r="A21" s="222">
        <v>18</v>
      </c>
      <c r="B21" s="222"/>
      <c r="C21" s="234" t="s">
        <v>423</v>
      </c>
      <c r="D21" s="231" t="s">
        <v>8</v>
      </c>
      <c r="E21" s="229">
        <v>35</v>
      </c>
      <c r="F21" s="185"/>
      <c r="G21" s="185">
        <f t="shared" si="0"/>
        <v>0</v>
      </c>
      <c r="H21" s="185">
        <f t="shared" si="1"/>
        <v>0</v>
      </c>
      <c r="I21" s="185">
        <f t="shared" si="2"/>
        <v>0</v>
      </c>
    </row>
    <row r="22" spans="1:11" s="240" customFormat="1">
      <c r="A22" s="235"/>
      <c r="B22" s="235"/>
      <c r="C22" s="236" t="s">
        <v>424</v>
      </c>
      <c r="D22" s="237"/>
      <c r="E22" s="238"/>
      <c r="F22" s="238"/>
      <c r="G22" s="239"/>
      <c r="H22" s="238"/>
      <c r="I22" s="238"/>
    </row>
    <row r="23" spans="1:11" s="240" customFormat="1">
      <c r="A23" s="235"/>
      <c r="B23" s="235"/>
      <c r="C23" s="236" t="s">
        <v>425</v>
      </c>
      <c r="D23" s="237"/>
      <c r="E23" s="238"/>
      <c r="F23" s="238"/>
      <c r="G23" s="239"/>
      <c r="H23" s="238"/>
      <c r="I23" s="238"/>
    </row>
    <row r="24" spans="1:11" s="240" customFormat="1">
      <c r="A24" s="235"/>
      <c r="B24" s="235"/>
      <c r="C24" s="236" t="s">
        <v>426</v>
      </c>
      <c r="D24" s="237"/>
      <c r="E24" s="238"/>
      <c r="F24" s="238"/>
      <c r="G24" s="239"/>
      <c r="H24" s="238"/>
      <c r="I24" s="238"/>
    </row>
    <row r="25" spans="1:11" s="240" customFormat="1">
      <c r="A25" s="235"/>
      <c r="B25" s="235"/>
      <c r="C25" s="236" t="s">
        <v>427</v>
      </c>
      <c r="D25" s="237"/>
      <c r="E25" s="238"/>
      <c r="F25" s="238"/>
      <c r="G25" s="239"/>
      <c r="H25" s="238"/>
      <c r="I25" s="238"/>
    </row>
    <row r="26" spans="1:11" s="240" customFormat="1">
      <c r="A26" s="235"/>
      <c r="B26" s="235"/>
      <c r="C26" s="236" t="s">
        <v>428</v>
      </c>
      <c r="D26" s="237"/>
      <c r="E26" s="238"/>
      <c r="F26" s="238"/>
      <c r="G26" s="239"/>
      <c r="H26" s="238"/>
      <c r="I26" s="238"/>
    </row>
    <row r="27" spans="1:11" s="240" customFormat="1">
      <c r="A27" s="235"/>
      <c r="B27" s="235"/>
      <c r="C27" s="236" t="s">
        <v>429</v>
      </c>
      <c r="D27" s="237"/>
      <c r="E27" s="238"/>
      <c r="F27" s="238"/>
      <c r="G27" s="239"/>
      <c r="H27" s="238"/>
      <c r="I27" s="238"/>
    </row>
    <row r="28" spans="1:11" s="240" customFormat="1">
      <c r="A28" s="235"/>
      <c r="B28" s="235"/>
      <c r="C28" s="236" t="s">
        <v>430</v>
      </c>
      <c r="D28" s="237"/>
      <c r="E28" s="238"/>
      <c r="F28" s="238"/>
      <c r="G28" s="239"/>
      <c r="H28" s="238"/>
      <c r="I28" s="238"/>
    </row>
    <row r="29" spans="1:11" ht="100.5" customHeight="1">
      <c r="A29" s="222">
        <v>19</v>
      </c>
      <c r="B29" s="222"/>
      <c r="C29" s="228" t="s">
        <v>431</v>
      </c>
      <c r="D29" s="226" t="s">
        <v>8</v>
      </c>
      <c r="E29" s="229">
        <v>1</v>
      </c>
      <c r="F29" s="229"/>
      <c r="G29" s="185">
        <f t="shared" ref="G29:G35" si="3">E29*F29</f>
        <v>0</v>
      </c>
      <c r="H29" s="185">
        <f t="shared" ref="H29:H35" si="4">G29*0.22</f>
        <v>0</v>
      </c>
      <c r="I29" s="185">
        <f t="shared" ref="I29:I36" si="5">G29+H29</f>
        <v>0</v>
      </c>
    </row>
    <row r="30" spans="1:11" ht="102">
      <c r="A30" s="222">
        <v>20</v>
      </c>
      <c r="B30" s="222"/>
      <c r="C30" s="228" t="s">
        <v>432</v>
      </c>
      <c r="D30" s="226" t="s">
        <v>8</v>
      </c>
      <c r="E30" s="229">
        <v>1</v>
      </c>
      <c r="F30" s="229"/>
      <c r="G30" s="185">
        <f>E30*F30</f>
        <v>0</v>
      </c>
      <c r="H30" s="185">
        <f>G30*0.22</f>
        <v>0</v>
      </c>
      <c r="I30" s="185">
        <f>G30+H30</f>
        <v>0</v>
      </c>
    </row>
    <row r="31" spans="1:11" ht="30.6">
      <c r="A31" s="222">
        <v>21</v>
      </c>
      <c r="B31" s="222"/>
      <c r="C31" s="228" t="s">
        <v>433</v>
      </c>
      <c r="D31" s="226" t="s">
        <v>8</v>
      </c>
      <c r="E31" s="229">
        <v>3</v>
      </c>
      <c r="F31" s="229"/>
      <c r="G31" s="185">
        <f t="shared" si="3"/>
        <v>0</v>
      </c>
      <c r="H31" s="185">
        <f t="shared" si="4"/>
        <v>0</v>
      </c>
      <c r="I31" s="185">
        <f t="shared" si="5"/>
        <v>0</v>
      </c>
    </row>
    <row r="32" spans="1:11" ht="71.400000000000006">
      <c r="A32" s="222">
        <v>22</v>
      </c>
      <c r="B32" s="222"/>
      <c r="C32" s="228" t="s">
        <v>434</v>
      </c>
      <c r="D32" s="226" t="s">
        <v>8</v>
      </c>
      <c r="E32" s="229">
        <v>3</v>
      </c>
      <c r="F32" s="229"/>
      <c r="G32" s="185">
        <f t="shared" si="3"/>
        <v>0</v>
      </c>
      <c r="H32" s="185">
        <f t="shared" si="4"/>
        <v>0</v>
      </c>
      <c r="I32" s="185">
        <f t="shared" si="5"/>
        <v>0</v>
      </c>
      <c r="K32" s="230"/>
    </row>
    <row r="33" spans="1:11" ht="81.599999999999994">
      <c r="A33" s="222">
        <v>23</v>
      </c>
      <c r="B33" s="222"/>
      <c r="C33" s="228" t="s">
        <v>435</v>
      </c>
      <c r="D33" s="226" t="s">
        <v>8</v>
      </c>
      <c r="E33" s="229">
        <v>3</v>
      </c>
      <c r="F33" s="229"/>
      <c r="G33" s="185">
        <f t="shared" si="3"/>
        <v>0</v>
      </c>
      <c r="H33" s="185">
        <f t="shared" si="4"/>
        <v>0</v>
      </c>
      <c r="I33" s="185">
        <f t="shared" si="5"/>
        <v>0</v>
      </c>
      <c r="K33" s="230"/>
    </row>
    <row r="34" spans="1:11" ht="23.25" customHeight="1">
      <c r="A34" s="222">
        <v>24</v>
      </c>
      <c r="B34" s="222"/>
      <c r="C34" s="225" t="s">
        <v>436</v>
      </c>
      <c r="D34" s="224" t="s">
        <v>406</v>
      </c>
      <c r="E34" s="185">
        <v>0.25800000000000001</v>
      </c>
      <c r="F34" s="185"/>
      <c r="G34" s="185">
        <f t="shared" si="3"/>
        <v>0</v>
      </c>
      <c r="H34" s="185">
        <f t="shared" si="4"/>
        <v>0</v>
      </c>
      <c r="I34" s="185">
        <f t="shared" si="5"/>
        <v>0</v>
      </c>
    </row>
    <row r="35" spans="1:11">
      <c r="A35" s="241">
        <v>25</v>
      </c>
      <c r="B35" s="241"/>
      <c r="C35" s="242" t="s">
        <v>437</v>
      </c>
      <c r="D35" s="243" t="s">
        <v>438</v>
      </c>
      <c r="E35" s="244">
        <v>1</v>
      </c>
      <c r="F35" s="244"/>
      <c r="G35" s="244">
        <f t="shared" si="3"/>
        <v>0</v>
      </c>
      <c r="H35" s="244">
        <f t="shared" si="4"/>
        <v>0</v>
      </c>
      <c r="I35" s="244">
        <f t="shared" si="5"/>
        <v>0</v>
      </c>
    </row>
    <row r="36" spans="1:11">
      <c r="A36" s="245"/>
      <c r="B36" s="245"/>
      <c r="C36" s="246" t="s">
        <v>439</v>
      </c>
      <c r="D36" s="247"/>
      <c r="E36" s="185"/>
      <c r="F36" s="185"/>
      <c r="G36" s="212">
        <f>SUM(G4:G35)</f>
        <v>0</v>
      </c>
      <c r="H36" s="212">
        <f>SUM(H4:H35)</f>
        <v>0</v>
      </c>
      <c r="I36" s="212">
        <f t="shared" si="5"/>
        <v>0</v>
      </c>
    </row>
    <row r="37" spans="1:11">
      <c r="A37" s="245"/>
      <c r="B37" s="245"/>
      <c r="C37" s="246"/>
      <c r="D37" s="247"/>
      <c r="E37" s="185"/>
      <c r="F37" s="185"/>
      <c r="G37" s="185"/>
      <c r="H37" s="185"/>
      <c r="I37" s="213"/>
    </row>
    <row r="38" spans="1:11">
      <c r="A38" s="245"/>
      <c r="B38" s="245"/>
      <c r="C38" s="225"/>
      <c r="D38" s="247"/>
      <c r="E38" s="185"/>
      <c r="F38" s="185"/>
      <c r="G38" s="185"/>
      <c r="H38" s="185"/>
      <c r="I38" s="213"/>
    </row>
    <row r="39" spans="1:11" s="221" customFormat="1" ht="10.199999999999999">
      <c r="A39" s="215"/>
      <c r="B39" s="215"/>
      <c r="C39" s="216" t="s">
        <v>440</v>
      </c>
      <c r="D39" s="217"/>
      <c r="E39" s="218"/>
      <c r="F39" s="218"/>
      <c r="G39" s="218" t="s">
        <v>337</v>
      </c>
      <c r="H39" s="219" t="s">
        <v>338</v>
      </c>
      <c r="I39" s="220" t="s">
        <v>339</v>
      </c>
    </row>
    <row r="40" spans="1:11">
      <c r="A40" s="245"/>
      <c r="B40" s="245"/>
      <c r="C40" s="210"/>
      <c r="D40" s="247"/>
      <c r="E40" s="185"/>
      <c r="F40" s="185"/>
      <c r="G40" s="185"/>
      <c r="H40" s="185"/>
      <c r="I40" s="213"/>
    </row>
    <row r="41" spans="1:11">
      <c r="A41" s="248"/>
      <c r="B41" s="248"/>
      <c r="C41" s="249" t="s">
        <v>403</v>
      </c>
      <c r="D41" s="250"/>
      <c r="E41" s="244"/>
      <c r="F41" s="244"/>
      <c r="G41" s="244">
        <f>G36</f>
        <v>0</v>
      </c>
      <c r="H41" s="244">
        <f>G41*0.22</f>
        <v>0</v>
      </c>
      <c r="I41" s="244">
        <f>G41+H41</f>
        <v>0</v>
      </c>
    </row>
    <row r="42" spans="1:11">
      <c r="A42" s="245"/>
      <c r="B42" s="245"/>
      <c r="C42" s="210" t="s">
        <v>439</v>
      </c>
      <c r="D42" s="251" t="s">
        <v>438</v>
      </c>
      <c r="E42" s="185"/>
      <c r="F42" s="185"/>
      <c r="G42" s="212">
        <f>SUM(G41:G41)</f>
        <v>0</v>
      </c>
      <c r="H42" s="212">
        <f>SUM(H41:H41)</f>
        <v>0</v>
      </c>
      <c r="I42" s="212">
        <f>G42+H42</f>
        <v>0</v>
      </c>
    </row>
  </sheetData>
  <pageMargins left="0.75" right="0.75" top="1" bottom="1" header="0" footer="0"/>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0"/>
  <sheetViews>
    <sheetView view="pageBreakPreview" topLeftCell="A318" zoomScale="60" zoomScaleNormal="100" workbookViewId="0">
      <selection activeCell="E210" sqref="E210"/>
    </sheetView>
  </sheetViews>
  <sheetFormatPr defaultRowHeight="14.4"/>
  <cols>
    <col min="2" max="2" width="54.109375" customWidth="1"/>
  </cols>
  <sheetData>
    <row r="1" spans="1:6">
      <c r="A1" s="369" t="s">
        <v>450</v>
      </c>
      <c r="B1" s="370" t="s">
        <v>451</v>
      </c>
      <c r="C1" s="371"/>
      <c r="D1" s="372"/>
      <c r="E1" s="373"/>
      <c r="F1" s="373"/>
    </row>
    <row r="2" spans="1:6" ht="15" thickBot="1">
      <c r="A2" s="374" t="s">
        <v>212</v>
      </c>
      <c r="B2" s="375" t="s">
        <v>512</v>
      </c>
      <c r="C2" s="376"/>
      <c r="D2" s="377"/>
      <c r="E2" s="378"/>
      <c r="F2" s="379"/>
    </row>
    <row r="3" spans="1:6" ht="15" thickBot="1">
      <c r="A3" s="380" t="s">
        <v>214</v>
      </c>
      <c r="B3" s="381" t="s">
        <v>453</v>
      </c>
      <c r="C3" s="382"/>
      <c r="D3" s="383"/>
      <c r="E3" s="384"/>
      <c r="F3" s="385"/>
    </row>
    <row r="4" spans="1:6">
      <c r="A4" s="330"/>
      <c r="B4" s="261"/>
      <c r="C4" s="331"/>
      <c r="D4" s="332"/>
      <c r="E4" s="333"/>
      <c r="F4" s="334"/>
    </row>
    <row r="5" spans="1:6" ht="79.2">
      <c r="A5" s="262" t="s">
        <v>454</v>
      </c>
      <c r="B5" s="335" t="s">
        <v>455</v>
      </c>
      <c r="C5" s="264" t="s">
        <v>456</v>
      </c>
      <c r="D5" s="264" t="s">
        <v>457</v>
      </c>
      <c r="E5" s="265" t="s">
        <v>458</v>
      </c>
      <c r="F5" s="265" t="s">
        <v>459</v>
      </c>
    </row>
    <row r="6" spans="1:6">
      <c r="A6" s="336">
        <v>1</v>
      </c>
      <c r="B6" s="337"/>
      <c r="C6" s="338"/>
      <c r="D6" s="267"/>
      <c r="E6" s="339"/>
      <c r="F6" s="338"/>
    </row>
    <row r="7" spans="1:6">
      <c r="A7" s="290">
        <f>COUNT(A6+1)</f>
        <v>1</v>
      </c>
      <c r="B7" s="296" t="s">
        <v>513</v>
      </c>
      <c r="C7" s="298"/>
      <c r="D7" s="297"/>
      <c r="E7" s="280"/>
      <c r="F7" s="280"/>
    </row>
    <row r="8" spans="1:6" ht="39.6">
      <c r="A8" s="290"/>
      <c r="B8" s="299" t="s">
        <v>514</v>
      </c>
      <c r="C8" s="298"/>
      <c r="D8" s="297"/>
      <c r="E8" s="280"/>
      <c r="F8" s="280"/>
    </row>
    <row r="9" spans="1:6" ht="16.2">
      <c r="A9" s="290"/>
      <c r="B9" s="299"/>
      <c r="C9" s="273">
        <v>155</v>
      </c>
      <c r="D9" s="297" t="s">
        <v>463</v>
      </c>
      <c r="E9" s="279"/>
      <c r="F9" s="280">
        <f>C9*E9</f>
        <v>0</v>
      </c>
    </row>
    <row r="10" spans="1:6">
      <c r="A10" s="290"/>
      <c r="B10" s="299"/>
      <c r="C10" s="273"/>
      <c r="D10" s="297"/>
      <c r="E10" s="295"/>
      <c r="F10" s="280"/>
    </row>
    <row r="11" spans="1:6">
      <c r="A11" s="340"/>
      <c r="B11" s="341"/>
      <c r="C11" s="268"/>
      <c r="D11" s="342"/>
      <c r="E11" s="310"/>
      <c r="F11" s="309"/>
    </row>
    <row r="12" spans="1:6">
      <c r="A12" s="290">
        <f>COUNT($A$7:A11)+1</f>
        <v>2</v>
      </c>
      <c r="B12" s="343" t="s">
        <v>515</v>
      </c>
      <c r="C12" s="273"/>
      <c r="D12" s="297"/>
      <c r="E12" s="295"/>
      <c r="F12" s="298"/>
    </row>
    <row r="13" spans="1:6" ht="52.8">
      <c r="A13" s="290"/>
      <c r="B13" s="299" t="s">
        <v>516</v>
      </c>
      <c r="C13" s="273"/>
      <c r="D13" s="297"/>
      <c r="E13" s="295"/>
      <c r="F13" s="298"/>
    </row>
    <row r="14" spans="1:6" ht="16.2">
      <c r="A14" s="290"/>
      <c r="B14" s="299"/>
      <c r="C14" s="273">
        <v>200</v>
      </c>
      <c r="D14" s="297" t="s">
        <v>517</v>
      </c>
      <c r="E14" s="279"/>
      <c r="F14" s="280">
        <f>C14*E14</f>
        <v>0</v>
      </c>
    </row>
    <row r="15" spans="1:6">
      <c r="A15" s="344"/>
      <c r="B15" s="345"/>
      <c r="C15" s="283"/>
      <c r="D15" s="346"/>
      <c r="E15" s="285"/>
      <c r="F15" s="286"/>
    </row>
    <row r="16" spans="1:6">
      <c r="A16" s="266"/>
      <c r="B16" s="341"/>
      <c r="C16" s="268"/>
      <c r="D16" s="342"/>
      <c r="E16" s="310"/>
      <c r="F16" s="309"/>
    </row>
    <row r="17" spans="1:6">
      <c r="A17" s="290">
        <f>COUNT($A$7:A16)+1</f>
        <v>3</v>
      </c>
      <c r="B17" s="296" t="s">
        <v>518</v>
      </c>
      <c r="C17" s="273"/>
      <c r="D17" s="297"/>
      <c r="E17" s="295"/>
      <c r="F17" s="298"/>
    </row>
    <row r="18" spans="1:6" ht="39.6">
      <c r="A18" s="271"/>
      <c r="B18" s="299" t="s">
        <v>519</v>
      </c>
      <c r="C18" s="273"/>
      <c r="D18" s="297"/>
      <c r="E18" s="295"/>
      <c r="F18" s="298"/>
    </row>
    <row r="19" spans="1:6" ht="16.2">
      <c r="A19" s="271"/>
      <c r="B19" s="299"/>
      <c r="C19" s="273">
        <v>20</v>
      </c>
      <c r="D19" s="297" t="s">
        <v>517</v>
      </c>
      <c r="E19" s="279"/>
      <c r="F19" s="280">
        <f>C19*E19</f>
        <v>0</v>
      </c>
    </row>
    <row r="20" spans="1:6">
      <c r="A20" s="281"/>
      <c r="B20" s="345"/>
      <c r="C20" s="283"/>
      <c r="D20" s="346"/>
      <c r="E20" s="285"/>
      <c r="F20" s="286"/>
    </row>
    <row r="21" spans="1:6">
      <c r="A21" s="266"/>
      <c r="B21" s="341"/>
      <c r="C21" s="268"/>
      <c r="D21" s="342"/>
      <c r="E21" s="310"/>
      <c r="F21" s="309"/>
    </row>
    <row r="22" spans="1:6">
      <c r="A22" s="290">
        <f>COUNT($A$7:A21)+1</f>
        <v>4</v>
      </c>
      <c r="B22" s="296" t="s">
        <v>520</v>
      </c>
      <c r="C22" s="273"/>
      <c r="D22" s="297"/>
      <c r="E22" s="295"/>
      <c r="F22" s="280"/>
    </row>
    <row r="23" spans="1:6" ht="39.6">
      <c r="A23" s="271"/>
      <c r="B23" s="299" t="s">
        <v>521</v>
      </c>
      <c r="C23" s="273"/>
      <c r="D23" s="297"/>
      <c r="E23" s="295"/>
      <c r="F23" s="280"/>
    </row>
    <row r="24" spans="1:6">
      <c r="A24" s="271"/>
      <c r="B24" s="299"/>
      <c r="C24" s="273">
        <v>2</v>
      </c>
      <c r="D24" s="297" t="s">
        <v>522</v>
      </c>
      <c r="E24" s="279"/>
      <c r="F24" s="280">
        <f>C24*E24</f>
        <v>0</v>
      </c>
    </row>
    <row r="25" spans="1:6">
      <c r="A25" s="281"/>
      <c r="B25" s="345"/>
      <c r="C25" s="283"/>
      <c r="D25" s="346"/>
      <c r="E25" s="285"/>
      <c r="F25" s="286"/>
    </row>
    <row r="26" spans="1:6">
      <c r="A26" s="266"/>
      <c r="B26" s="341"/>
      <c r="C26" s="268"/>
      <c r="D26" s="342"/>
      <c r="E26" s="310"/>
      <c r="F26" s="289"/>
    </row>
    <row r="27" spans="1:6">
      <c r="A27" s="290">
        <f>COUNT($A$7:A26)+1</f>
        <v>5</v>
      </c>
      <c r="B27" s="296" t="s">
        <v>523</v>
      </c>
      <c r="C27" s="273"/>
      <c r="D27" s="297"/>
      <c r="E27" s="295"/>
      <c r="F27" s="280"/>
    </row>
    <row r="28" spans="1:6" ht="26.4">
      <c r="A28" s="271"/>
      <c r="B28" s="299" t="s">
        <v>524</v>
      </c>
      <c r="C28" s="273"/>
      <c r="D28" s="297"/>
      <c r="E28" s="295"/>
      <c r="F28" s="280"/>
    </row>
    <row r="29" spans="1:6" ht="16.2">
      <c r="A29" s="271"/>
      <c r="B29" s="299"/>
      <c r="C29" s="273">
        <v>4</v>
      </c>
      <c r="D29" s="297" t="s">
        <v>463</v>
      </c>
      <c r="E29" s="279"/>
      <c r="F29" s="280">
        <f>C29*E29</f>
        <v>0</v>
      </c>
    </row>
    <row r="30" spans="1:6">
      <c r="A30" s="281"/>
      <c r="B30" s="345"/>
      <c r="C30" s="283"/>
      <c r="D30" s="346"/>
      <c r="E30" s="285"/>
      <c r="F30" s="286"/>
    </row>
    <row r="31" spans="1:6">
      <c r="A31" s="266"/>
      <c r="B31" s="341"/>
      <c r="C31" s="268"/>
      <c r="D31" s="342"/>
      <c r="E31" s="310"/>
      <c r="F31" s="309"/>
    </row>
    <row r="32" spans="1:6">
      <c r="A32" s="290">
        <f>COUNT($A$7:A31)+1</f>
        <v>6</v>
      </c>
      <c r="B32" s="296" t="s">
        <v>525</v>
      </c>
      <c r="C32" s="273"/>
      <c r="D32" s="297"/>
      <c r="E32" s="295"/>
      <c r="F32" s="298"/>
    </row>
    <row r="33" spans="1:6" ht="66">
      <c r="A33" s="271"/>
      <c r="B33" s="299" t="s">
        <v>526</v>
      </c>
      <c r="C33" s="273"/>
      <c r="D33" s="297"/>
      <c r="E33" s="295"/>
      <c r="F33" s="298"/>
    </row>
    <row r="34" spans="1:6">
      <c r="A34" s="271"/>
      <c r="B34" s="296" t="s">
        <v>527</v>
      </c>
      <c r="C34" s="273"/>
      <c r="D34" s="297"/>
      <c r="E34" s="295"/>
      <c r="F34" s="298"/>
    </row>
    <row r="35" spans="1:6" ht="26.4">
      <c r="A35" s="271"/>
      <c r="B35" s="299" t="s">
        <v>528</v>
      </c>
      <c r="C35" s="273">
        <v>20</v>
      </c>
      <c r="D35" s="297" t="s">
        <v>517</v>
      </c>
      <c r="E35" s="279"/>
      <c r="F35" s="280">
        <f>C35*E35</f>
        <v>0</v>
      </c>
    </row>
    <row r="36" spans="1:6" ht="26.4">
      <c r="A36" s="271"/>
      <c r="B36" s="299" t="s">
        <v>529</v>
      </c>
      <c r="C36" s="273">
        <v>20</v>
      </c>
      <c r="D36" s="297" t="s">
        <v>517</v>
      </c>
      <c r="E36" s="279"/>
      <c r="F36" s="280">
        <f>C36*E36</f>
        <v>0</v>
      </c>
    </row>
    <row r="37" spans="1:6">
      <c r="A37" s="281"/>
      <c r="B37" s="345"/>
      <c r="C37" s="283"/>
      <c r="D37" s="346"/>
      <c r="E37" s="285"/>
      <c r="F37" s="286"/>
    </row>
    <row r="38" spans="1:6">
      <c r="A38" s="266"/>
      <c r="B38" s="337"/>
      <c r="C38" s="268"/>
      <c r="D38" s="342"/>
      <c r="E38" s="310"/>
      <c r="F38" s="289"/>
    </row>
    <row r="39" spans="1:6">
      <c r="A39" s="290">
        <f>COUNT($A$7:A38)+1</f>
        <v>7</v>
      </c>
      <c r="B39" s="343" t="s">
        <v>530</v>
      </c>
      <c r="C39" s="273"/>
      <c r="D39" s="297"/>
      <c r="E39" s="295"/>
      <c r="F39" s="280"/>
    </row>
    <row r="40" spans="1:6" ht="26.4">
      <c r="A40" s="271"/>
      <c r="B40" s="347" t="s">
        <v>531</v>
      </c>
      <c r="C40" s="273"/>
      <c r="D40" s="297"/>
      <c r="E40" s="295"/>
      <c r="F40" s="280"/>
    </row>
    <row r="41" spans="1:6">
      <c r="A41" s="271"/>
      <c r="B41" s="348"/>
      <c r="C41" s="273">
        <v>2</v>
      </c>
      <c r="D41" s="297" t="s">
        <v>8</v>
      </c>
      <c r="E41" s="279"/>
      <c r="F41" s="280">
        <f t="shared" ref="F41" si="0">C41*E41</f>
        <v>0</v>
      </c>
    </row>
    <row r="42" spans="1:6">
      <c r="A42" s="281"/>
      <c r="B42" s="349"/>
      <c r="C42" s="283"/>
      <c r="D42" s="346"/>
      <c r="E42" s="285"/>
      <c r="F42" s="286"/>
    </row>
    <row r="43" spans="1:6">
      <c r="A43" s="266"/>
      <c r="B43" s="337"/>
      <c r="C43" s="268"/>
      <c r="D43" s="342"/>
      <c r="E43" s="310"/>
      <c r="F43" s="289"/>
    </row>
    <row r="44" spans="1:6">
      <c r="A44" s="290">
        <f>COUNT($A$7:A43)+1</f>
        <v>8</v>
      </c>
      <c r="B44" s="296" t="s">
        <v>532</v>
      </c>
      <c r="C44" s="273"/>
      <c r="D44" s="297"/>
      <c r="E44" s="295"/>
      <c r="F44" s="280"/>
    </row>
    <row r="45" spans="1:6">
      <c r="A45" s="271"/>
      <c r="B45" s="299" t="s">
        <v>533</v>
      </c>
      <c r="C45" s="273"/>
      <c r="D45" s="297"/>
      <c r="E45" s="295"/>
      <c r="F45" s="298"/>
    </row>
    <row r="46" spans="1:6" ht="16.2">
      <c r="A46" s="271"/>
      <c r="B46" s="299"/>
      <c r="C46" s="273">
        <v>100</v>
      </c>
      <c r="D46" s="297" t="s">
        <v>517</v>
      </c>
      <c r="E46" s="279"/>
      <c r="F46" s="280">
        <f>C46*E46</f>
        <v>0</v>
      </c>
    </row>
    <row r="47" spans="1:6">
      <c r="A47" s="281"/>
      <c r="B47" s="345"/>
      <c r="C47" s="283"/>
      <c r="D47" s="346"/>
      <c r="E47" s="285"/>
      <c r="F47" s="286"/>
    </row>
    <row r="48" spans="1:6">
      <c r="A48" s="266"/>
      <c r="B48" s="341"/>
      <c r="C48" s="268"/>
      <c r="D48" s="342"/>
      <c r="E48" s="310"/>
      <c r="F48" s="289"/>
    </row>
    <row r="49" spans="1:6">
      <c r="A49" s="290">
        <f>COUNT($A$7:A48)+1</f>
        <v>9</v>
      </c>
      <c r="B49" s="296" t="s">
        <v>534</v>
      </c>
      <c r="C49" s="273"/>
      <c r="D49" s="297"/>
      <c r="E49" s="295"/>
      <c r="F49" s="298"/>
    </row>
    <row r="50" spans="1:6" ht="39.6">
      <c r="A50" s="271"/>
      <c r="B50" s="299" t="s">
        <v>535</v>
      </c>
      <c r="C50" s="273"/>
      <c r="D50" s="297"/>
      <c r="E50" s="295"/>
      <c r="F50" s="298"/>
    </row>
    <row r="51" spans="1:6" ht="16.2">
      <c r="A51" s="271"/>
      <c r="B51" s="299" t="s">
        <v>536</v>
      </c>
      <c r="C51" s="273">
        <v>150</v>
      </c>
      <c r="D51" s="297" t="s">
        <v>537</v>
      </c>
      <c r="E51" s="279"/>
      <c r="F51" s="280">
        <f>C51*E51</f>
        <v>0</v>
      </c>
    </row>
    <row r="52" spans="1:6" ht="16.2">
      <c r="A52" s="271"/>
      <c r="B52" s="299" t="s">
        <v>538</v>
      </c>
      <c r="C52" s="273">
        <v>40</v>
      </c>
      <c r="D52" s="297" t="s">
        <v>537</v>
      </c>
      <c r="E52" s="279"/>
      <c r="F52" s="280">
        <f>C52*E52</f>
        <v>0</v>
      </c>
    </row>
    <row r="53" spans="1:6">
      <c r="A53" s="281"/>
      <c r="B53" s="345"/>
      <c r="C53" s="283"/>
      <c r="D53" s="346"/>
      <c r="E53" s="285"/>
      <c r="F53" s="286"/>
    </row>
    <row r="54" spans="1:6">
      <c r="A54" s="266"/>
      <c r="B54" s="341"/>
      <c r="C54" s="268"/>
      <c r="D54" s="342"/>
      <c r="E54" s="310"/>
      <c r="F54" s="289"/>
    </row>
    <row r="55" spans="1:6">
      <c r="A55" s="290">
        <f>COUNT($A$7:A54)+1</f>
        <v>10</v>
      </c>
      <c r="B55" s="296" t="s">
        <v>539</v>
      </c>
      <c r="C55" s="273"/>
      <c r="D55" s="297"/>
      <c r="E55" s="295"/>
      <c r="F55" s="280"/>
    </row>
    <row r="56" spans="1:6" ht="52.8">
      <c r="A56" s="271"/>
      <c r="B56" s="299" t="s">
        <v>540</v>
      </c>
      <c r="C56" s="273"/>
      <c r="D56" s="297"/>
      <c r="E56" s="295"/>
      <c r="F56" s="280"/>
    </row>
    <row r="57" spans="1:6" ht="16.2">
      <c r="A57" s="271"/>
      <c r="B57" s="299"/>
      <c r="C57" s="273">
        <v>35</v>
      </c>
      <c r="D57" s="297" t="s">
        <v>537</v>
      </c>
      <c r="E57" s="279"/>
      <c r="F57" s="280">
        <f>C57*E57</f>
        <v>0</v>
      </c>
    </row>
    <row r="58" spans="1:6">
      <c r="A58" s="281"/>
      <c r="B58" s="345"/>
      <c r="C58" s="283"/>
      <c r="D58" s="346"/>
      <c r="E58" s="285"/>
      <c r="F58" s="286"/>
    </row>
    <row r="59" spans="1:6">
      <c r="A59" s="266"/>
      <c r="B59" s="341"/>
      <c r="C59" s="268"/>
      <c r="D59" s="342"/>
      <c r="E59" s="310"/>
      <c r="F59" s="289"/>
    </row>
    <row r="60" spans="1:6">
      <c r="A60" s="290">
        <f>COUNT($A$7:A59)+1</f>
        <v>11</v>
      </c>
      <c r="B60" s="296" t="s">
        <v>541</v>
      </c>
      <c r="C60" s="273"/>
      <c r="D60" s="297"/>
      <c r="E60" s="295"/>
      <c r="F60" s="280"/>
    </row>
    <row r="61" spans="1:6" ht="39.6">
      <c r="A61" s="271"/>
      <c r="B61" s="299" t="s">
        <v>542</v>
      </c>
      <c r="C61" s="273"/>
      <c r="D61" s="297"/>
      <c r="E61" s="295"/>
      <c r="F61" s="280"/>
    </row>
    <row r="62" spans="1:6" ht="16.2">
      <c r="A62" s="271"/>
      <c r="B62" s="299"/>
      <c r="C62" s="273">
        <v>30</v>
      </c>
      <c r="D62" s="297" t="s">
        <v>537</v>
      </c>
      <c r="E62" s="279"/>
      <c r="F62" s="280">
        <f>C62*E62</f>
        <v>0</v>
      </c>
    </row>
    <row r="63" spans="1:6">
      <c r="A63" s="281"/>
      <c r="B63" s="345"/>
      <c r="C63" s="283"/>
      <c r="D63" s="346"/>
      <c r="E63" s="285"/>
      <c r="F63" s="286"/>
    </row>
    <row r="64" spans="1:6">
      <c r="A64" s="266"/>
      <c r="B64" s="341"/>
      <c r="C64" s="268"/>
      <c r="D64" s="342"/>
      <c r="E64" s="310"/>
      <c r="F64" s="289"/>
    </row>
    <row r="65" spans="1:6">
      <c r="A65" s="290">
        <f>COUNT($A$7:A64)+1</f>
        <v>12</v>
      </c>
      <c r="B65" s="296" t="s">
        <v>543</v>
      </c>
      <c r="C65" s="273"/>
      <c r="D65" s="297"/>
      <c r="E65" s="295"/>
      <c r="F65" s="280"/>
    </row>
    <row r="66" spans="1:6" ht="52.8">
      <c r="A66" s="271"/>
      <c r="B66" s="299" t="s">
        <v>544</v>
      </c>
      <c r="C66" s="273"/>
      <c r="D66" s="297"/>
      <c r="E66" s="295"/>
      <c r="F66" s="280"/>
    </row>
    <row r="67" spans="1:6" ht="16.2">
      <c r="A67" s="271"/>
      <c r="B67" s="299"/>
      <c r="C67" s="273">
        <v>70</v>
      </c>
      <c r="D67" s="297" t="s">
        <v>537</v>
      </c>
      <c r="E67" s="279"/>
      <c r="F67" s="280">
        <f>C67*E67</f>
        <v>0</v>
      </c>
    </row>
    <row r="68" spans="1:6">
      <c r="A68" s="281"/>
      <c r="B68" s="345"/>
      <c r="C68" s="283"/>
      <c r="D68" s="346"/>
      <c r="E68" s="285"/>
      <c r="F68" s="286"/>
    </row>
    <row r="69" spans="1:6">
      <c r="A69" s="266"/>
      <c r="B69" s="341"/>
      <c r="C69" s="268"/>
      <c r="D69" s="342"/>
      <c r="E69" s="310"/>
      <c r="F69" s="289"/>
    </row>
    <row r="70" spans="1:6">
      <c r="A70" s="290">
        <f>COUNT($A$7:A69)+1</f>
        <v>13</v>
      </c>
      <c r="B70" s="296" t="s">
        <v>545</v>
      </c>
      <c r="C70" s="273"/>
      <c r="D70" s="297"/>
      <c r="E70" s="295"/>
      <c r="F70" s="298"/>
    </row>
    <row r="71" spans="1:6" ht="39.6">
      <c r="A71" s="271"/>
      <c r="B71" s="299" t="s">
        <v>546</v>
      </c>
      <c r="C71" s="273"/>
      <c r="D71" s="297"/>
      <c r="E71" s="295"/>
      <c r="F71" s="298"/>
    </row>
    <row r="72" spans="1:6" ht="16.2">
      <c r="A72" s="271"/>
      <c r="B72" s="299"/>
      <c r="C72" s="273">
        <v>55</v>
      </c>
      <c r="D72" s="297" t="s">
        <v>537</v>
      </c>
      <c r="E72" s="279"/>
      <c r="F72" s="280">
        <f>C72*E72</f>
        <v>0</v>
      </c>
    </row>
    <row r="73" spans="1:6">
      <c r="A73" s="281"/>
      <c r="B73" s="345"/>
      <c r="C73" s="283"/>
      <c r="D73" s="346"/>
      <c r="E73" s="285"/>
      <c r="F73" s="286"/>
    </row>
    <row r="74" spans="1:6">
      <c r="A74" s="266"/>
      <c r="B74" s="337"/>
      <c r="C74" s="268"/>
      <c r="D74" s="350"/>
      <c r="E74" s="351"/>
      <c r="F74" s="267"/>
    </row>
    <row r="75" spans="1:6">
      <c r="A75" s="290">
        <f>COUNT($A$7:A74)+1</f>
        <v>14</v>
      </c>
      <c r="B75" s="296" t="s">
        <v>547</v>
      </c>
      <c r="C75" s="273"/>
      <c r="D75" s="297"/>
      <c r="E75" s="295"/>
      <c r="F75" s="280"/>
    </row>
    <row r="76" spans="1:6" ht="26.4">
      <c r="A76" s="271"/>
      <c r="B76" s="299" t="s">
        <v>548</v>
      </c>
      <c r="C76" s="273"/>
      <c r="D76" s="297"/>
      <c r="E76" s="295"/>
      <c r="F76" s="298"/>
    </row>
    <row r="77" spans="1:6" ht="16.2">
      <c r="A77" s="271"/>
      <c r="B77" s="299"/>
      <c r="C77" s="273">
        <v>200</v>
      </c>
      <c r="D77" s="297" t="s">
        <v>537</v>
      </c>
      <c r="E77" s="279"/>
      <c r="F77" s="280">
        <f>C77*E77</f>
        <v>0</v>
      </c>
    </row>
    <row r="78" spans="1:6">
      <c r="A78" s="281"/>
      <c r="B78" s="345"/>
      <c r="C78" s="283"/>
      <c r="D78" s="346"/>
      <c r="E78" s="285"/>
      <c r="F78" s="286"/>
    </row>
    <row r="79" spans="1:6">
      <c r="A79" s="266"/>
      <c r="B79" s="341"/>
      <c r="C79" s="268"/>
      <c r="D79" s="342"/>
      <c r="E79" s="310"/>
      <c r="F79" s="289"/>
    </row>
    <row r="80" spans="1:6">
      <c r="A80" s="290">
        <f>COUNT($A$7:A79)+1</f>
        <v>15</v>
      </c>
      <c r="B80" s="296" t="s">
        <v>549</v>
      </c>
      <c r="C80" s="273"/>
      <c r="D80" s="297"/>
      <c r="E80" s="295"/>
      <c r="F80" s="280"/>
    </row>
    <row r="81" spans="1:6" ht="26.4">
      <c r="A81" s="271"/>
      <c r="B81" s="299" t="s">
        <v>550</v>
      </c>
      <c r="C81" s="273"/>
      <c r="D81" s="297"/>
      <c r="E81" s="295"/>
      <c r="F81" s="298"/>
    </row>
    <row r="82" spans="1:6" ht="16.2">
      <c r="A82" s="271"/>
      <c r="B82" s="299"/>
      <c r="C82" s="273">
        <v>120</v>
      </c>
      <c r="D82" s="297" t="s">
        <v>463</v>
      </c>
      <c r="E82" s="279"/>
      <c r="F82" s="280">
        <f>C82*E82</f>
        <v>0</v>
      </c>
    </row>
    <row r="83" spans="1:6">
      <c r="A83" s="281"/>
      <c r="B83" s="345"/>
      <c r="C83" s="283"/>
      <c r="D83" s="346"/>
      <c r="E83" s="285"/>
      <c r="F83" s="286"/>
    </row>
    <row r="84" spans="1:6">
      <c r="A84" s="266"/>
      <c r="B84" s="341"/>
      <c r="C84" s="268"/>
      <c r="D84" s="342"/>
      <c r="E84" s="310"/>
      <c r="F84" s="289"/>
    </row>
    <row r="85" spans="1:6">
      <c r="A85" s="290">
        <f>COUNT($A$7:A84)+1</f>
        <v>16</v>
      </c>
      <c r="B85" s="296" t="s">
        <v>551</v>
      </c>
      <c r="C85" s="273"/>
      <c r="D85" s="297"/>
      <c r="E85" s="295"/>
      <c r="F85" s="298"/>
    </row>
    <row r="86" spans="1:6" ht="26.4">
      <c r="A86" s="271"/>
      <c r="B86" s="299" t="s">
        <v>552</v>
      </c>
      <c r="C86" s="273"/>
      <c r="D86" s="297"/>
      <c r="E86" s="295"/>
      <c r="F86" s="298"/>
    </row>
    <row r="87" spans="1:6">
      <c r="A87" s="271"/>
      <c r="B87" s="299"/>
      <c r="C87" s="273">
        <v>3</v>
      </c>
      <c r="D87" s="297" t="s">
        <v>8</v>
      </c>
      <c r="E87" s="279"/>
      <c r="F87" s="280">
        <f>C87*E87</f>
        <v>0</v>
      </c>
    </row>
    <row r="88" spans="1:6">
      <c r="A88" s="281"/>
      <c r="B88" s="345"/>
      <c r="C88" s="283"/>
      <c r="D88" s="346"/>
      <c r="E88" s="285"/>
      <c r="F88" s="286"/>
    </row>
    <row r="89" spans="1:6">
      <c r="A89" s="266"/>
      <c r="B89" s="341"/>
      <c r="C89" s="268"/>
      <c r="D89" s="342"/>
      <c r="E89" s="310"/>
      <c r="F89" s="289"/>
    </row>
    <row r="90" spans="1:6">
      <c r="A90" s="290">
        <f>COUNT($A$7:A89)+1</f>
        <v>17</v>
      </c>
      <c r="B90" s="296" t="s">
        <v>553</v>
      </c>
      <c r="C90" s="273"/>
      <c r="D90" s="297"/>
      <c r="E90" s="295"/>
      <c r="F90" s="280"/>
    </row>
    <row r="91" spans="1:6">
      <c r="A91" s="271"/>
      <c r="B91" s="299" t="s">
        <v>554</v>
      </c>
      <c r="C91" s="273"/>
      <c r="D91" s="297"/>
      <c r="E91" s="295"/>
      <c r="F91" s="298"/>
    </row>
    <row r="92" spans="1:6">
      <c r="A92" s="271"/>
      <c r="B92" s="299"/>
      <c r="C92" s="273">
        <v>3</v>
      </c>
      <c r="D92" s="297" t="s">
        <v>8</v>
      </c>
      <c r="E92" s="279"/>
      <c r="F92" s="280">
        <f>C92*E92</f>
        <v>0</v>
      </c>
    </row>
    <row r="93" spans="1:6">
      <c r="A93" s="281"/>
      <c r="B93" s="345"/>
      <c r="C93" s="283"/>
      <c r="D93" s="346"/>
      <c r="E93" s="285"/>
      <c r="F93" s="286"/>
    </row>
    <row r="94" spans="1:6">
      <c r="A94" s="266"/>
      <c r="B94" s="341"/>
      <c r="C94" s="268"/>
      <c r="D94" s="342"/>
      <c r="E94" s="310"/>
      <c r="F94" s="289"/>
    </row>
    <row r="95" spans="1:6">
      <c r="A95" s="290">
        <f>COUNT($A$7:A94)+1</f>
        <v>18</v>
      </c>
      <c r="B95" s="296" t="s">
        <v>555</v>
      </c>
      <c r="C95" s="273"/>
      <c r="D95" s="297"/>
      <c r="E95" s="295"/>
      <c r="F95" s="280"/>
    </row>
    <row r="96" spans="1:6" ht="26.4">
      <c r="A96" s="271"/>
      <c r="B96" s="299" t="s">
        <v>556</v>
      </c>
      <c r="C96" s="273"/>
      <c r="D96" s="297"/>
      <c r="E96" s="295"/>
      <c r="F96" s="280"/>
    </row>
    <row r="97" spans="1:6" ht="16.2">
      <c r="A97" s="271"/>
      <c r="B97" s="299" t="s">
        <v>557</v>
      </c>
      <c r="C97" s="273">
        <v>45</v>
      </c>
      <c r="D97" s="297" t="s">
        <v>463</v>
      </c>
      <c r="E97" s="279"/>
      <c r="F97" s="280">
        <f t="shared" ref="F97:F102" si="1">C97*E97</f>
        <v>0</v>
      </c>
    </row>
    <row r="98" spans="1:6" ht="39.6">
      <c r="A98" s="271"/>
      <c r="B98" s="352" t="s">
        <v>558</v>
      </c>
      <c r="C98" s="273"/>
      <c r="D98" s="297"/>
      <c r="E98" s="295"/>
      <c r="F98" s="280"/>
    </row>
    <row r="99" spans="1:6" ht="16.2">
      <c r="A99" s="271"/>
      <c r="B99" s="296" t="s">
        <v>559</v>
      </c>
      <c r="C99" s="273">
        <v>45</v>
      </c>
      <c r="D99" s="297" t="s">
        <v>463</v>
      </c>
      <c r="E99" s="279"/>
      <c r="F99" s="280">
        <f t="shared" si="1"/>
        <v>0</v>
      </c>
    </row>
    <row r="100" spans="1:6">
      <c r="A100" s="271"/>
      <c r="B100" s="299" t="s">
        <v>560</v>
      </c>
      <c r="C100" s="273">
        <v>20</v>
      </c>
      <c r="D100" s="297" t="s">
        <v>10</v>
      </c>
      <c r="E100" s="279"/>
      <c r="F100" s="280">
        <f t="shared" si="1"/>
        <v>0</v>
      </c>
    </row>
    <row r="101" spans="1:6">
      <c r="A101" s="271"/>
      <c r="B101" s="299" t="s">
        <v>561</v>
      </c>
      <c r="C101" s="273">
        <v>300</v>
      </c>
      <c r="D101" s="297" t="s">
        <v>522</v>
      </c>
      <c r="E101" s="279"/>
      <c r="F101" s="280">
        <f t="shared" si="1"/>
        <v>0</v>
      </c>
    </row>
    <row r="102" spans="1:6">
      <c r="A102" s="271"/>
      <c r="B102" s="299" t="s">
        <v>562</v>
      </c>
      <c r="C102" s="273">
        <v>1</v>
      </c>
      <c r="D102" s="297" t="s">
        <v>8</v>
      </c>
      <c r="E102" s="279"/>
      <c r="F102" s="280">
        <f t="shared" si="1"/>
        <v>0</v>
      </c>
    </row>
    <row r="103" spans="1:6">
      <c r="A103" s="281"/>
      <c r="B103" s="345"/>
      <c r="C103" s="283"/>
      <c r="D103" s="346"/>
      <c r="E103" s="285"/>
      <c r="F103" s="286"/>
    </row>
    <row r="104" spans="1:6">
      <c r="A104" s="266"/>
      <c r="B104" s="341"/>
      <c r="C104" s="268"/>
      <c r="D104" s="342"/>
      <c r="E104" s="310"/>
      <c r="F104" s="289"/>
    </row>
    <row r="105" spans="1:6">
      <c r="A105" s="290">
        <f>COUNT($A$7:A104)+1</f>
        <v>19</v>
      </c>
      <c r="B105" s="296" t="s">
        <v>563</v>
      </c>
      <c r="C105" s="273"/>
      <c r="D105" s="297"/>
      <c r="E105" s="295"/>
      <c r="F105" s="298"/>
    </row>
    <row r="106" spans="1:6">
      <c r="A106" s="271"/>
      <c r="B106" s="299" t="s">
        <v>564</v>
      </c>
      <c r="C106" s="273"/>
      <c r="D106" s="297"/>
      <c r="E106" s="295"/>
      <c r="F106" s="298"/>
    </row>
    <row r="107" spans="1:6" ht="16.2">
      <c r="A107" s="271"/>
      <c r="B107" s="299"/>
      <c r="C107" s="273">
        <v>155</v>
      </c>
      <c r="D107" s="297" t="s">
        <v>463</v>
      </c>
      <c r="E107" s="279"/>
      <c r="F107" s="280">
        <f>C107*E107</f>
        <v>0</v>
      </c>
    </row>
    <row r="108" spans="1:6">
      <c r="A108" s="281"/>
      <c r="B108" s="345"/>
      <c r="C108" s="283"/>
      <c r="D108" s="346"/>
      <c r="E108" s="285"/>
      <c r="F108" s="286"/>
    </row>
    <row r="109" spans="1:6">
      <c r="A109" s="266"/>
      <c r="B109" s="337"/>
      <c r="C109" s="338"/>
      <c r="D109" s="267"/>
      <c r="E109" s="353"/>
      <c r="F109" s="338"/>
    </row>
    <row r="110" spans="1:6">
      <c r="A110" s="290">
        <f>COUNT($A$7:A109)+1</f>
        <v>20</v>
      </c>
      <c r="B110" s="296" t="s">
        <v>565</v>
      </c>
      <c r="C110" s="298"/>
      <c r="D110" s="297"/>
      <c r="E110" s="354"/>
      <c r="F110" s="298"/>
    </row>
    <row r="111" spans="1:6" ht="66">
      <c r="A111" s="271"/>
      <c r="B111" s="299" t="s">
        <v>566</v>
      </c>
      <c r="C111" s="298"/>
      <c r="D111" s="297"/>
      <c r="E111" s="295"/>
      <c r="F111" s="298"/>
    </row>
    <row r="112" spans="1:6">
      <c r="A112" s="290"/>
      <c r="B112" s="355"/>
      <c r="C112" s="356"/>
      <c r="D112" s="357">
        <v>0.01</v>
      </c>
      <c r="E112" s="358"/>
      <c r="F112" s="280">
        <f>SUM(F7:F111)*D112</f>
        <v>0</v>
      </c>
    </row>
    <row r="113" spans="1:6">
      <c r="A113" s="344"/>
      <c r="B113" s="359"/>
      <c r="C113" s="360"/>
      <c r="D113" s="361"/>
      <c r="E113" s="362"/>
      <c r="F113" s="286"/>
    </row>
    <row r="114" spans="1:6">
      <c r="A114" s="266"/>
      <c r="B114" s="341"/>
      <c r="C114" s="309"/>
      <c r="D114" s="342"/>
      <c r="E114" s="363"/>
      <c r="F114" s="289"/>
    </row>
    <row r="115" spans="1:6">
      <c r="A115" s="290">
        <f>COUNT($A$7:A114)+1</f>
        <v>21</v>
      </c>
      <c r="B115" s="296" t="s">
        <v>567</v>
      </c>
      <c r="C115" s="298"/>
      <c r="D115" s="297"/>
      <c r="E115" s="354"/>
      <c r="F115" s="280"/>
    </row>
    <row r="116" spans="1:6" ht="39.6">
      <c r="A116" s="271"/>
      <c r="B116" s="299" t="s">
        <v>568</v>
      </c>
      <c r="C116" s="298"/>
      <c r="D116" s="297"/>
      <c r="E116" s="358"/>
      <c r="F116" s="280"/>
    </row>
    <row r="117" spans="1:6">
      <c r="A117" s="271"/>
      <c r="B117" s="299"/>
      <c r="C117" s="356"/>
      <c r="D117" s="357">
        <v>0.05</v>
      </c>
      <c r="E117" s="358"/>
      <c r="F117" s="280">
        <f>SUM(F7:F110)*D117</f>
        <v>0</v>
      </c>
    </row>
    <row r="118" spans="1:6">
      <c r="A118" s="281"/>
      <c r="B118" s="345"/>
      <c r="C118" s="308"/>
      <c r="D118" s="346"/>
      <c r="E118" s="362"/>
      <c r="F118" s="308"/>
    </row>
    <row r="119" spans="1:6">
      <c r="A119" s="271"/>
      <c r="B119" s="299"/>
      <c r="C119" s="298"/>
      <c r="D119" s="297"/>
      <c r="E119" s="358"/>
      <c r="F119" s="298"/>
    </row>
    <row r="120" spans="1:6">
      <c r="A120" s="290">
        <f>COUNT($A$7:A118)+1</f>
        <v>22</v>
      </c>
      <c r="B120" s="296" t="s">
        <v>569</v>
      </c>
      <c r="C120" s="298"/>
      <c r="D120" s="297"/>
      <c r="E120" s="358"/>
      <c r="F120" s="298"/>
    </row>
    <row r="121" spans="1:6" ht="26.4">
      <c r="A121" s="271"/>
      <c r="B121" s="299" t="s">
        <v>501</v>
      </c>
      <c r="C121" s="356"/>
      <c r="D121" s="357">
        <v>0.1</v>
      </c>
      <c r="E121" s="358"/>
      <c r="F121" s="280">
        <f>SUM(F7:F110)*D121</f>
        <v>0</v>
      </c>
    </row>
    <row r="122" spans="1:6">
      <c r="A122" s="281"/>
      <c r="B122" s="348"/>
      <c r="C122" s="298"/>
      <c r="D122" s="297"/>
      <c r="E122" s="364"/>
      <c r="F122" s="298"/>
    </row>
    <row r="123" spans="1:6">
      <c r="A123" s="365"/>
      <c r="B123" s="366" t="s">
        <v>570</v>
      </c>
      <c r="C123" s="367"/>
      <c r="D123" s="316"/>
      <c r="E123" s="368" t="s">
        <v>349</v>
      </c>
      <c r="F123" s="368">
        <f>SUM(F9:F122)</f>
        <v>0</v>
      </c>
    </row>
    <row r="124" spans="1:6">
      <c r="A124" s="256"/>
      <c r="B124" s="257"/>
      <c r="C124" s="258"/>
      <c r="D124" s="259"/>
      <c r="E124" s="260"/>
      <c r="F124" s="260"/>
    </row>
    <row r="125" spans="1:6">
      <c r="A125" s="380" t="s">
        <v>268</v>
      </c>
      <c r="B125" s="386" t="s">
        <v>502</v>
      </c>
      <c r="C125" s="382"/>
      <c r="D125" s="383"/>
      <c r="E125" s="384"/>
      <c r="F125" s="385"/>
    </row>
    <row r="126" spans="1:6">
      <c r="A126" s="330"/>
      <c r="B126" s="261"/>
      <c r="C126" s="331"/>
      <c r="D126" s="332"/>
      <c r="E126" s="333"/>
      <c r="F126" s="334"/>
    </row>
    <row r="127" spans="1:6" ht="79.2">
      <c r="A127" s="262" t="s">
        <v>454</v>
      </c>
      <c r="B127" s="335" t="s">
        <v>455</v>
      </c>
      <c r="C127" s="264" t="s">
        <v>456</v>
      </c>
      <c r="D127" s="264" t="s">
        <v>457</v>
      </c>
      <c r="E127" s="265" t="s">
        <v>458</v>
      </c>
      <c r="F127" s="265" t="s">
        <v>459</v>
      </c>
    </row>
    <row r="128" spans="1:6">
      <c r="A128" s="336">
        <v>1</v>
      </c>
      <c r="B128" s="337"/>
      <c r="C128" s="338"/>
      <c r="D128" s="267"/>
      <c r="E128" s="339"/>
      <c r="F128" s="338"/>
    </row>
    <row r="129" spans="1:6">
      <c r="A129" s="290">
        <f>COUNT(A128+1)</f>
        <v>1</v>
      </c>
      <c r="B129" s="296" t="s">
        <v>513</v>
      </c>
      <c r="C129" s="298"/>
      <c r="D129" s="297"/>
      <c r="E129" s="280"/>
      <c r="F129" s="280"/>
    </row>
    <row r="130" spans="1:6" ht="39.6">
      <c r="A130" s="290"/>
      <c r="B130" s="299" t="s">
        <v>514</v>
      </c>
      <c r="C130" s="298"/>
      <c r="D130" s="297"/>
      <c r="E130" s="280"/>
      <c r="F130" s="280"/>
    </row>
    <row r="131" spans="1:6" ht="16.2">
      <c r="A131" s="290"/>
      <c r="B131" s="299"/>
      <c r="C131" s="273">
        <v>12</v>
      </c>
      <c r="D131" s="297" t="s">
        <v>463</v>
      </c>
      <c r="E131" s="279"/>
      <c r="F131" s="280">
        <f>C131*E131</f>
        <v>0</v>
      </c>
    </row>
    <row r="132" spans="1:6">
      <c r="A132" s="290"/>
      <c r="B132" s="299"/>
      <c r="C132" s="273"/>
      <c r="D132" s="297"/>
      <c r="E132" s="295"/>
      <c r="F132" s="280"/>
    </row>
    <row r="133" spans="1:6">
      <c r="A133" s="266"/>
      <c r="B133" s="337"/>
      <c r="C133" s="268"/>
      <c r="D133" s="342"/>
      <c r="E133" s="310"/>
      <c r="F133" s="289"/>
    </row>
    <row r="134" spans="1:6">
      <c r="A134" s="290">
        <v>2</v>
      </c>
      <c r="B134" s="343" t="s">
        <v>530</v>
      </c>
      <c r="C134" s="273"/>
      <c r="D134" s="297"/>
      <c r="E134" s="295"/>
      <c r="F134" s="280"/>
    </row>
    <row r="135" spans="1:6" ht="26.4">
      <c r="A135" s="271"/>
      <c r="B135" s="347" t="s">
        <v>531</v>
      </c>
      <c r="C135" s="273"/>
      <c r="D135" s="297"/>
      <c r="E135" s="295"/>
      <c r="F135" s="280"/>
    </row>
    <row r="136" spans="1:6">
      <c r="A136" s="271"/>
      <c r="B136" s="348"/>
      <c r="C136" s="273">
        <v>1</v>
      </c>
      <c r="D136" s="297" t="s">
        <v>8</v>
      </c>
      <c r="E136" s="279"/>
      <c r="F136" s="280">
        <f>C136*E136</f>
        <v>0</v>
      </c>
    </row>
    <row r="137" spans="1:6">
      <c r="A137" s="281"/>
      <c r="B137" s="349"/>
      <c r="C137" s="283"/>
      <c r="D137" s="346"/>
      <c r="E137" s="285"/>
      <c r="F137" s="286"/>
    </row>
    <row r="138" spans="1:6">
      <c r="A138" s="266"/>
      <c r="B138" s="337"/>
      <c r="C138" s="268"/>
      <c r="D138" s="342"/>
      <c r="E138" s="310"/>
      <c r="F138" s="289"/>
    </row>
    <row r="139" spans="1:6">
      <c r="A139" s="290">
        <v>3</v>
      </c>
      <c r="B139" s="296" t="s">
        <v>532</v>
      </c>
      <c r="C139" s="273"/>
      <c r="D139" s="297"/>
      <c r="E139" s="295"/>
      <c r="F139" s="280"/>
    </row>
    <row r="140" spans="1:6">
      <c r="A140" s="271"/>
      <c r="B140" s="299" t="s">
        <v>533</v>
      </c>
      <c r="C140" s="273"/>
      <c r="D140" s="297"/>
      <c r="E140" s="295"/>
      <c r="F140" s="298"/>
    </row>
    <row r="141" spans="1:6" ht="16.2">
      <c r="A141" s="271"/>
      <c r="B141" s="299"/>
      <c r="C141" s="273">
        <v>10</v>
      </c>
      <c r="D141" s="297" t="s">
        <v>517</v>
      </c>
      <c r="E141" s="279"/>
      <c r="F141" s="280">
        <f>C141*E141</f>
        <v>0</v>
      </c>
    </row>
    <row r="142" spans="1:6">
      <c r="A142" s="281"/>
      <c r="B142" s="345"/>
      <c r="C142" s="283"/>
      <c r="D142" s="346"/>
      <c r="E142" s="285"/>
      <c r="F142" s="286"/>
    </row>
    <row r="143" spans="1:6">
      <c r="A143" s="266"/>
      <c r="B143" s="341"/>
      <c r="C143" s="268"/>
      <c r="D143" s="342"/>
      <c r="E143" s="310"/>
      <c r="F143" s="289"/>
    </row>
    <row r="144" spans="1:6">
      <c r="A144" s="290">
        <v>4</v>
      </c>
      <c r="B144" s="296" t="s">
        <v>534</v>
      </c>
      <c r="C144" s="273"/>
      <c r="D144" s="297"/>
      <c r="E144" s="295"/>
      <c r="F144" s="298"/>
    </row>
    <row r="145" spans="1:6" ht="39.6">
      <c r="A145" s="271"/>
      <c r="B145" s="299" t="s">
        <v>535</v>
      </c>
      <c r="C145" s="273"/>
      <c r="D145" s="297"/>
      <c r="E145" s="295"/>
      <c r="F145" s="298"/>
    </row>
    <row r="146" spans="1:6" ht="16.2">
      <c r="A146" s="271"/>
      <c r="B146" s="299" t="s">
        <v>536</v>
      </c>
      <c r="C146" s="273">
        <v>15</v>
      </c>
      <c r="D146" s="297" t="s">
        <v>537</v>
      </c>
      <c r="E146" s="279"/>
      <c r="F146" s="280">
        <f>C146*E147</f>
        <v>0</v>
      </c>
    </row>
    <row r="147" spans="1:6" ht="16.2">
      <c r="A147" s="271"/>
      <c r="B147" s="299" t="s">
        <v>538</v>
      </c>
      <c r="C147" s="273">
        <v>2</v>
      </c>
      <c r="D147" s="297" t="s">
        <v>537</v>
      </c>
      <c r="E147" s="279"/>
      <c r="F147" s="280">
        <f>C147*E147</f>
        <v>0</v>
      </c>
    </row>
    <row r="148" spans="1:6">
      <c r="A148" s="281"/>
      <c r="B148" s="345"/>
      <c r="C148" s="283"/>
      <c r="D148" s="346"/>
      <c r="E148" s="285"/>
      <c r="F148" s="286"/>
    </row>
    <row r="149" spans="1:6">
      <c r="A149" s="266"/>
      <c r="B149" s="341"/>
      <c r="C149" s="268"/>
      <c r="D149" s="342"/>
      <c r="E149" s="310"/>
      <c r="F149" s="289"/>
    </row>
    <row r="150" spans="1:6">
      <c r="A150" s="290">
        <v>5</v>
      </c>
      <c r="B150" s="296" t="s">
        <v>539</v>
      </c>
      <c r="C150" s="273"/>
      <c r="D150" s="297"/>
      <c r="E150" s="295"/>
      <c r="F150" s="280"/>
    </row>
    <row r="151" spans="1:6" ht="52.8">
      <c r="A151" s="271"/>
      <c r="B151" s="299" t="s">
        <v>540</v>
      </c>
      <c r="C151" s="273"/>
      <c r="D151" s="297"/>
      <c r="E151" s="295"/>
      <c r="F151" s="280"/>
    </row>
    <row r="152" spans="1:6" ht="16.2">
      <c r="A152" s="271"/>
      <c r="B152" s="299"/>
      <c r="C152" s="273">
        <v>3</v>
      </c>
      <c r="D152" s="297" t="s">
        <v>537</v>
      </c>
      <c r="E152" s="279"/>
      <c r="F152" s="280">
        <f>C152*E152</f>
        <v>0</v>
      </c>
    </row>
    <row r="153" spans="1:6">
      <c r="A153" s="281"/>
      <c r="B153" s="345"/>
      <c r="C153" s="283"/>
      <c r="D153" s="346"/>
      <c r="E153" s="285"/>
      <c r="F153" s="286"/>
    </row>
    <row r="154" spans="1:6">
      <c r="A154" s="266"/>
      <c r="B154" s="341"/>
      <c r="C154" s="268"/>
      <c r="D154" s="342"/>
      <c r="E154" s="310"/>
      <c r="F154" s="289"/>
    </row>
    <row r="155" spans="1:6">
      <c r="A155" s="290">
        <v>6</v>
      </c>
      <c r="B155" s="296" t="s">
        <v>541</v>
      </c>
      <c r="C155" s="273"/>
      <c r="D155" s="297"/>
      <c r="E155" s="295"/>
      <c r="F155" s="280"/>
    </row>
    <row r="156" spans="1:6" ht="39.6">
      <c r="A156" s="271"/>
      <c r="B156" s="299" t="s">
        <v>542</v>
      </c>
      <c r="C156" s="273"/>
      <c r="D156" s="297"/>
      <c r="E156" s="295"/>
      <c r="F156" s="280"/>
    </row>
    <row r="157" spans="1:6" ht="16.2">
      <c r="A157" s="271"/>
      <c r="B157" s="299"/>
      <c r="C157" s="273">
        <v>3</v>
      </c>
      <c r="D157" s="297" t="s">
        <v>537</v>
      </c>
      <c r="E157" s="279"/>
      <c r="F157" s="280">
        <f>C157*E157</f>
        <v>0</v>
      </c>
    </row>
    <row r="158" spans="1:6">
      <c r="A158" s="281"/>
      <c r="B158" s="345"/>
      <c r="C158" s="283"/>
      <c r="D158" s="346"/>
      <c r="E158" s="285"/>
      <c r="F158" s="286"/>
    </row>
    <row r="159" spans="1:6">
      <c r="A159" s="266"/>
      <c r="B159" s="341"/>
      <c r="C159" s="268"/>
      <c r="D159" s="342"/>
      <c r="E159" s="310"/>
      <c r="F159" s="289"/>
    </row>
    <row r="160" spans="1:6">
      <c r="A160" s="290">
        <v>7</v>
      </c>
      <c r="B160" s="296" t="s">
        <v>543</v>
      </c>
      <c r="C160" s="273"/>
      <c r="D160" s="297"/>
      <c r="E160" s="295"/>
      <c r="F160" s="280"/>
    </row>
    <row r="161" spans="1:6" ht="52.8">
      <c r="A161" s="271"/>
      <c r="B161" s="299" t="s">
        <v>544</v>
      </c>
      <c r="C161" s="273"/>
      <c r="D161" s="297"/>
      <c r="E161" s="295"/>
      <c r="F161" s="280"/>
    </row>
    <row r="162" spans="1:6" ht="16.2">
      <c r="A162" s="271"/>
      <c r="B162" s="299"/>
      <c r="C162" s="273">
        <v>7</v>
      </c>
      <c r="D162" s="297" t="s">
        <v>537</v>
      </c>
      <c r="E162" s="279"/>
      <c r="F162" s="280">
        <f>C162*E162</f>
        <v>0</v>
      </c>
    </row>
    <row r="163" spans="1:6">
      <c r="A163" s="281"/>
      <c r="B163" s="345"/>
      <c r="C163" s="283"/>
      <c r="D163" s="346"/>
      <c r="E163" s="285"/>
      <c r="F163" s="286"/>
    </row>
    <row r="164" spans="1:6">
      <c r="A164" s="266"/>
      <c r="B164" s="341"/>
      <c r="C164" s="268"/>
      <c r="D164" s="342"/>
      <c r="E164" s="310"/>
      <c r="F164" s="289"/>
    </row>
    <row r="165" spans="1:6">
      <c r="A165" s="290">
        <v>8</v>
      </c>
      <c r="B165" s="296" t="s">
        <v>545</v>
      </c>
      <c r="C165" s="273"/>
      <c r="D165" s="297"/>
      <c r="E165" s="295"/>
      <c r="F165" s="298"/>
    </row>
    <row r="166" spans="1:6" ht="39.6">
      <c r="A166" s="271"/>
      <c r="B166" s="299" t="s">
        <v>546</v>
      </c>
      <c r="C166" s="273"/>
      <c r="D166" s="297"/>
      <c r="E166" s="295"/>
      <c r="F166" s="298"/>
    </row>
    <row r="167" spans="1:6" ht="16.2">
      <c r="A167" s="271"/>
      <c r="B167" s="299"/>
      <c r="C167" s="273">
        <v>5</v>
      </c>
      <c r="D167" s="297" t="s">
        <v>537</v>
      </c>
      <c r="E167" s="279"/>
      <c r="F167" s="280">
        <f>C167*E167</f>
        <v>0</v>
      </c>
    </row>
    <row r="168" spans="1:6">
      <c r="A168" s="281"/>
      <c r="B168" s="345"/>
      <c r="C168" s="283"/>
      <c r="D168" s="346"/>
      <c r="E168" s="285"/>
      <c r="F168" s="286"/>
    </row>
    <row r="169" spans="1:6">
      <c r="A169" s="266"/>
      <c r="B169" s="337"/>
      <c r="C169" s="268"/>
      <c r="D169" s="350"/>
      <c r="E169" s="351"/>
      <c r="F169" s="267"/>
    </row>
    <row r="170" spans="1:6">
      <c r="A170" s="290">
        <v>9</v>
      </c>
      <c r="B170" s="296" t="s">
        <v>547</v>
      </c>
      <c r="C170" s="273"/>
      <c r="D170" s="297"/>
      <c r="E170" s="295"/>
      <c r="F170" s="280"/>
    </row>
    <row r="171" spans="1:6" ht="26.4">
      <c r="A171" s="271"/>
      <c r="B171" s="299" t="s">
        <v>548</v>
      </c>
      <c r="C171" s="273"/>
      <c r="D171" s="297"/>
      <c r="E171" s="295"/>
      <c r="F171" s="298"/>
    </row>
    <row r="172" spans="1:6" ht="16.2">
      <c r="A172" s="271"/>
      <c r="B172" s="299"/>
      <c r="C172" s="273">
        <v>18</v>
      </c>
      <c r="D172" s="297" t="s">
        <v>537</v>
      </c>
      <c r="E172" s="279"/>
      <c r="F172" s="280">
        <f>C172*E172</f>
        <v>0</v>
      </c>
    </row>
    <row r="173" spans="1:6">
      <c r="A173" s="281"/>
      <c r="B173" s="345"/>
      <c r="C173" s="283"/>
      <c r="D173" s="346"/>
      <c r="E173" s="285"/>
      <c r="F173" s="286"/>
    </row>
    <row r="174" spans="1:6">
      <c r="A174" s="266"/>
      <c r="B174" s="341"/>
      <c r="C174" s="268"/>
      <c r="D174" s="342"/>
      <c r="E174" s="310"/>
      <c r="F174" s="289"/>
    </row>
    <row r="175" spans="1:6">
      <c r="A175" s="290">
        <v>10</v>
      </c>
      <c r="B175" s="296" t="s">
        <v>549</v>
      </c>
      <c r="C175" s="273"/>
      <c r="D175" s="297"/>
      <c r="E175" s="295"/>
      <c r="F175" s="280"/>
    </row>
    <row r="176" spans="1:6" ht="26.4">
      <c r="A176" s="271"/>
      <c r="B176" s="299" t="s">
        <v>550</v>
      </c>
      <c r="C176" s="273"/>
      <c r="D176" s="297"/>
      <c r="E176" s="295"/>
      <c r="F176" s="298"/>
    </row>
    <row r="177" spans="1:6" ht="16.2">
      <c r="A177" s="271"/>
      <c r="B177" s="299"/>
      <c r="C177" s="273">
        <v>12</v>
      </c>
      <c r="D177" s="297" t="s">
        <v>463</v>
      </c>
      <c r="E177" s="279"/>
      <c r="F177" s="280">
        <f>C177*E177</f>
        <v>0</v>
      </c>
    </row>
    <row r="178" spans="1:6">
      <c r="A178" s="281"/>
      <c r="B178" s="345"/>
      <c r="C178" s="283"/>
      <c r="D178" s="346"/>
      <c r="E178" s="285"/>
      <c r="F178" s="286"/>
    </row>
    <row r="179" spans="1:6">
      <c r="A179" s="266"/>
      <c r="B179" s="341"/>
      <c r="C179" s="268"/>
      <c r="D179" s="342"/>
      <c r="E179" s="310"/>
      <c r="F179" s="289"/>
    </row>
    <row r="180" spans="1:6">
      <c r="A180" s="290">
        <v>11</v>
      </c>
      <c r="B180" s="296" t="s">
        <v>551</v>
      </c>
      <c r="C180" s="273"/>
      <c r="D180" s="297"/>
      <c r="E180" s="295"/>
      <c r="F180" s="298"/>
    </row>
    <row r="181" spans="1:6" ht="26.4">
      <c r="A181" s="271"/>
      <c r="B181" s="299" t="s">
        <v>552</v>
      </c>
      <c r="C181" s="273"/>
      <c r="D181" s="297"/>
      <c r="E181" s="295"/>
      <c r="F181" s="298"/>
    </row>
    <row r="182" spans="1:6">
      <c r="A182" s="271"/>
      <c r="B182" s="299"/>
      <c r="C182" s="273">
        <v>1</v>
      </c>
      <c r="D182" s="297" t="s">
        <v>8</v>
      </c>
      <c r="E182" s="279"/>
      <c r="F182" s="280">
        <f>C182*E182</f>
        <v>0</v>
      </c>
    </row>
    <row r="183" spans="1:6">
      <c r="A183" s="281"/>
      <c r="B183" s="345"/>
      <c r="C183" s="283"/>
      <c r="D183" s="346"/>
      <c r="E183" s="285"/>
      <c r="F183" s="286"/>
    </row>
    <row r="184" spans="1:6">
      <c r="A184" s="266"/>
      <c r="B184" s="341"/>
      <c r="C184" s="268"/>
      <c r="D184" s="342"/>
      <c r="E184" s="310"/>
      <c r="F184" s="289"/>
    </row>
    <row r="185" spans="1:6">
      <c r="A185" s="290">
        <v>12</v>
      </c>
      <c r="B185" s="296" t="s">
        <v>553</v>
      </c>
      <c r="C185" s="273"/>
      <c r="D185" s="297"/>
      <c r="E185" s="295"/>
      <c r="F185" s="280"/>
    </row>
    <row r="186" spans="1:6">
      <c r="A186" s="271"/>
      <c r="B186" s="299" t="s">
        <v>554</v>
      </c>
      <c r="C186" s="273"/>
      <c r="D186" s="297"/>
      <c r="E186" s="295"/>
      <c r="F186" s="298"/>
    </row>
    <row r="187" spans="1:6">
      <c r="A187" s="271"/>
      <c r="B187" s="299"/>
      <c r="C187" s="273">
        <v>1</v>
      </c>
      <c r="D187" s="297" t="s">
        <v>8</v>
      </c>
      <c r="E187" s="279"/>
      <c r="F187" s="280">
        <f>C187*E187</f>
        <v>0</v>
      </c>
    </row>
    <row r="188" spans="1:6">
      <c r="A188" s="281"/>
      <c r="B188" s="345"/>
      <c r="C188" s="283"/>
      <c r="D188" s="346"/>
      <c r="E188" s="285"/>
      <c r="F188" s="286"/>
    </row>
    <row r="189" spans="1:6">
      <c r="A189" s="266"/>
      <c r="B189" s="341"/>
      <c r="C189" s="268"/>
      <c r="D189" s="342"/>
      <c r="E189" s="310"/>
      <c r="F189" s="289"/>
    </row>
    <row r="190" spans="1:6">
      <c r="A190" s="290">
        <v>13</v>
      </c>
      <c r="B190" s="296" t="s">
        <v>563</v>
      </c>
      <c r="C190" s="273"/>
      <c r="D190" s="297"/>
      <c r="E190" s="295"/>
      <c r="F190" s="298"/>
    </row>
    <row r="191" spans="1:6">
      <c r="A191" s="271"/>
      <c r="B191" s="299" t="s">
        <v>564</v>
      </c>
      <c r="C191" s="273"/>
      <c r="D191" s="297"/>
      <c r="E191" s="295"/>
      <c r="F191" s="298"/>
    </row>
    <row r="192" spans="1:6" ht="16.2">
      <c r="A192" s="271"/>
      <c r="B192" s="299"/>
      <c r="C192" s="273">
        <v>12</v>
      </c>
      <c r="D192" s="297" t="s">
        <v>463</v>
      </c>
      <c r="E192" s="279"/>
      <c r="F192" s="280">
        <f>C192*E192</f>
        <v>0</v>
      </c>
    </row>
    <row r="193" spans="1:6">
      <c r="A193" s="281"/>
      <c r="B193" s="345"/>
      <c r="C193" s="283"/>
      <c r="D193" s="346"/>
      <c r="E193" s="285"/>
      <c r="F193" s="286"/>
    </row>
    <row r="194" spans="1:6">
      <c r="A194" s="266"/>
      <c r="B194" s="337"/>
      <c r="C194" s="338"/>
      <c r="D194" s="267"/>
      <c r="E194" s="353"/>
      <c r="F194" s="338"/>
    </row>
    <row r="195" spans="1:6">
      <c r="A195" s="290">
        <v>14</v>
      </c>
      <c r="B195" s="296" t="s">
        <v>565</v>
      </c>
      <c r="C195" s="298"/>
      <c r="D195" s="297"/>
      <c r="E195" s="354"/>
      <c r="F195" s="298"/>
    </row>
    <row r="196" spans="1:6" ht="66">
      <c r="A196" s="271"/>
      <c r="B196" s="299" t="s">
        <v>566</v>
      </c>
      <c r="C196" s="298"/>
      <c r="D196" s="297"/>
      <c r="E196" s="295"/>
      <c r="F196" s="298"/>
    </row>
    <row r="197" spans="1:6">
      <c r="A197" s="290"/>
      <c r="B197" s="355"/>
      <c r="C197" s="356"/>
      <c r="D197" s="357">
        <v>0.02</v>
      </c>
      <c r="E197" s="358"/>
      <c r="F197" s="280">
        <f>SUM(F129:F196)*D197</f>
        <v>0</v>
      </c>
    </row>
    <row r="198" spans="1:6">
      <c r="A198" s="344"/>
      <c r="B198" s="359"/>
      <c r="C198" s="360"/>
      <c r="D198" s="361"/>
      <c r="E198" s="362"/>
      <c r="F198" s="286"/>
    </row>
    <row r="199" spans="1:6">
      <c r="A199" s="266"/>
      <c r="B199" s="341"/>
      <c r="C199" s="309"/>
      <c r="D199" s="342"/>
      <c r="E199" s="363"/>
      <c r="F199" s="289"/>
    </row>
    <row r="200" spans="1:6">
      <c r="A200" s="290">
        <v>15</v>
      </c>
      <c r="B200" s="296" t="s">
        <v>567</v>
      </c>
      <c r="C200" s="298"/>
      <c r="D200" s="297"/>
      <c r="E200" s="354"/>
      <c r="F200" s="280"/>
    </row>
    <row r="201" spans="1:6" ht="39.6">
      <c r="A201" s="271"/>
      <c r="B201" s="299" t="s">
        <v>568</v>
      </c>
      <c r="C201" s="298"/>
      <c r="D201" s="297"/>
      <c r="E201" s="358"/>
      <c r="F201" s="280"/>
    </row>
    <row r="202" spans="1:6">
      <c r="A202" s="271"/>
      <c r="B202" s="299"/>
      <c r="C202" s="356"/>
      <c r="D202" s="357">
        <v>0.05</v>
      </c>
      <c r="E202" s="358"/>
      <c r="F202" s="280">
        <f>SUM(F129:F195)*D202</f>
        <v>0</v>
      </c>
    </row>
    <row r="203" spans="1:6">
      <c r="A203" s="281"/>
      <c r="B203" s="345"/>
      <c r="C203" s="308"/>
      <c r="D203" s="346"/>
      <c r="E203" s="362"/>
      <c r="F203" s="308"/>
    </row>
    <row r="204" spans="1:6">
      <c r="A204" s="271"/>
      <c r="B204" s="299"/>
      <c r="C204" s="298"/>
      <c r="D204" s="297"/>
      <c r="E204" s="358"/>
      <c r="F204" s="298"/>
    </row>
    <row r="205" spans="1:6">
      <c r="A205" s="290">
        <v>16</v>
      </c>
      <c r="B205" s="296" t="s">
        <v>569</v>
      </c>
      <c r="C205" s="298"/>
      <c r="D205" s="297"/>
      <c r="E205" s="358"/>
      <c r="F205" s="298"/>
    </row>
    <row r="206" spans="1:6" ht="26.4">
      <c r="A206" s="271"/>
      <c r="B206" s="299" t="s">
        <v>501</v>
      </c>
      <c r="C206" s="356"/>
      <c r="D206" s="357">
        <v>0.1</v>
      </c>
      <c r="E206" s="358"/>
      <c r="F206" s="280">
        <f>SUM(F129:F195)*D206</f>
        <v>0</v>
      </c>
    </row>
    <row r="207" spans="1:6">
      <c r="A207" s="281"/>
      <c r="B207" s="348"/>
      <c r="C207" s="298"/>
      <c r="D207" s="297"/>
      <c r="E207" s="364"/>
      <c r="F207" s="298"/>
    </row>
    <row r="208" spans="1:6">
      <c r="A208" s="365"/>
      <c r="B208" s="366" t="s">
        <v>570</v>
      </c>
      <c r="C208" s="367"/>
      <c r="D208" s="316"/>
      <c r="E208" s="368" t="s">
        <v>349</v>
      </c>
      <c r="F208" s="368">
        <f>SUM(F131:F207)</f>
        <v>0</v>
      </c>
    </row>
    <row r="209" spans="1:6">
      <c r="A209" s="256"/>
      <c r="B209" s="257"/>
      <c r="C209" s="258"/>
      <c r="D209" s="259"/>
      <c r="E209" s="260"/>
      <c r="F209" s="260"/>
    </row>
    <row r="210" spans="1:6">
      <c r="A210" s="391" t="s">
        <v>215</v>
      </c>
      <c r="B210" s="392" t="s">
        <v>452</v>
      </c>
      <c r="C210" s="393"/>
      <c r="D210" s="394"/>
      <c r="E210" s="395"/>
      <c r="F210" s="395"/>
    </row>
    <row r="211" spans="1:6">
      <c r="A211" s="387" t="s">
        <v>217</v>
      </c>
      <c r="B211" s="386" t="s">
        <v>453</v>
      </c>
      <c r="C211" s="388"/>
      <c r="D211" s="389"/>
      <c r="E211" s="390"/>
      <c r="F211" s="390"/>
    </row>
    <row r="212" spans="1:6">
      <c r="A212" s="256"/>
      <c r="B212" s="257"/>
      <c r="C212" s="258"/>
      <c r="D212" s="259"/>
      <c r="E212" s="260"/>
      <c r="F212" s="260"/>
    </row>
    <row r="213" spans="1:6" ht="79.2">
      <c r="A213" s="262" t="s">
        <v>454</v>
      </c>
      <c r="B213" s="263" t="s">
        <v>455</v>
      </c>
      <c r="C213" s="264" t="s">
        <v>456</v>
      </c>
      <c r="D213" s="264" t="s">
        <v>457</v>
      </c>
      <c r="E213" s="265" t="s">
        <v>458</v>
      </c>
      <c r="F213" s="265" t="s">
        <v>459</v>
      </c>
    </row>
    <row r="214" spans="1:6">
      <c r="A214" s="266"/>
      <c r="B214" s="267"/>
      <c r="C214" s="268"/>
      <c r="D214" s="269"/>
      <c r="E214" s="270"/>
      <c r="F214" s="270"/>
    </row>
    <row r="215" spans="1:6">
      <c r="A215" s="271">
        <f>COUNT($A$214:A214)+1</f>
        <v>1</v>
      </c>
      <c r="B215" s="272" t="s">
        <v>460</v>
      </c>
      <c r="C215" s="273"/>
      <c r="D215" s="274"/>
      <c r="E215" s="275"/>
      <c r="F215" s="275"/>
    </row>
    <row r="216" spans="1:6" ht="26.4">
      <c r="A216" s="271"/>
      <c r="B216" s="276" t="s">
        <v>461</v>
      </c>
      <c r="C216" s="273"/>
      <c r="D216" s="274"/>
      <c r="E216" s="275"/>
      <c r="F216" s="275"/>
    </row>
    <row r="217" spans="1:6" ht="16.2">
      <c r="A217" s="271"/>
      <c r="B217" s="277" t="s">
        <v>462</v>
      </c>
      <c r="C217" s="273">
        <v>120</v>
      </c>
      <c r="D217" s="278" t="s">
        <v>463</v>
      </c>
      <c r="E217" s="279"/>
      <c r="F217" s="280">
        <f>C217*E217</f>
        <v>0</v>
      </c>
    </row>
    <row r="218" spans="1:6">
      <c r="A218" s="281"/>
      <c r="B218" s="282"/>
      <c r="C218" s="283"/>
      <c r="D218" s="284"/>
      <c r="E218" s="285"/>
      <c r="F218" s="286"/>
    </row>
    <row r="219" spans="1:6">
      <c r="A219" s="266"/>
      <c r="B219" s="287"/>
      <c r="C219" s="268"/>
      <c r="D219" s="288"/>
      <c r="E219" s="289"/>
      <c r="F219" s="289"/>
    </row>
    <row r="220" spans="1:6" ht="15.6">
      <c r="A220" s="290">
        <f>COUNT($A$214:A219)+1</f>
        <v>2</v>
      </c>
      <c r="B220" s="272" t="s">
        <v>464</v>
      </c>
      <c r="C220" s="273"/>
      <c r="D220" s="274"/>
      <c r="E220" s="275"/>
      <c r="F220" s="275"/>
    </row>
    <row r="221" spans="1:6" ht="15.6">
      <c r="A221" s="271"/>
      <c r="B221" s="291" t="s">
        <v>465</v>
      </c>
      <c r="C221" s="273"/>
      <c r="D221" s="274"/>
      <c r="E221" s="275"/>
      <c r="F221" s="275"/>
    </row>
    <row r="222" spans="1:6">
      <c r="A222" s="271"/>
      <c r="B222" s="277" t="s">
        <v>466</v>
      </c>
      <c r="C222" s="273">
        <v>1</v>
      </c>
      <c r="D222" s="274" t="s">
        <v>8</v>
      </c>
      <c r="E222" s="279"/>
      <c r="F222" s="280">
        <f t="shared" ref="F222" si="2">C222*E222</f>
        <v>0</v>
      </c>
    </row>
    <row r="223" spans="1:6">
      <c r="A223" s="281"/>
      <c r="B223" s="282"/>
      <c r="C223" s="283"/>
      <c r="D223" s="292"/>
      <c r="E223" s="285"/>
      <c r="F223" s="286"/>
    </row>
    <row r="224" spans="1:6">
      <c r="A224" s="266"/>
      <c r="B224" s="267"/>
      <c r="C224" s="268"/>
      <c r="D224" s="269"/>
      <c r="E224" s="270"/>
      <c r="F224" s="270"/>
    </row>
    <row r="225" spans="1:6" ht="15.6">
      <c r="A225" s="290">
        <f>COUNT($A$214:A224)+1</f>
        <v>3</v>
      </c>
      <c r="B225" s="272" t="s">
        <v>467</v>
      </c>
      <c r="C225" s="273"/>
      <c r="D225" s="274"/>
      <c r="E225" s="275"/>
      <c r="F225" s="275"/>
    </row>
    <row r="226" spans="1:6" ht="15.6">
      <c r="A226" s="271"/>
      <c r="B226" s="291" t="s">
        <v>468</v>
      </c>
      <c r="C226" s="273"/>
      <c r="D226" s="274"/>
      <c r="E226" s="275"/>
      <c r="F226" s="275"/>
    </row>
    <row r="227" spans="1:6">
      <c r="A227" s="271"/>
      <c r="B227" s="277" t="s">
        <v>466</v>
      </c>
      <c r="C227" s="273">
        <v>2</v>
      </c>
      <c r="D227" s="274" t="s">
        <v>8</v>
      </c>
      <c r="E227" s="279"/>
      <c r="F227" s="280">
        <f t="shared" ref="F227" si="3">C227*E227</f>
        <v>0</v>
      </c>
    </row>
    <row r="228" spans="1:6">
      <c r="A228" s="281"/>
      <c r="B228" s="282"/>
      <c r="C228" s="283"/>
      <c r="D228" s="292"/>
      <c r="E228" s="285"/>
      <c r="F228" s="286"/>
    </row>
    <row r="229" spans="1:6">
      <c r="A229" s="266"/>
      <c r="B229" s="267"/>
      <c r="C229" s="268"/>
      <c r="D229" s="269"/>
      <c r="E229" s="270"/>
      <c r="F229" s="270"/>
    </row>
    <row r="230" spans="1:6">
      <c r="A230" s="290">
        <f>COUNT($A$214:A229)+1</f>
        <v>4</v>
      </c>
      <c r="B230" s="272" t="s">
        <v>469</v>
      </c>
      <c r="C230" s="273"/>
      <c r="D230" s="274"/>
      <c r="E230" s="275"/>
      <c r="F230" s="275"/>
    </row>
    <row r="231" spans="1:6">
      <c r="A231" s="271"/>
      <c r="B231" s="291" t="s">
        <v>470</v>
      </c>
      <c r="C231" s="273"/>
      <c r="D231" s="274"/>
      <c r="E231" s="275"/>
      <c r="F231" s="275"/>
    </row>
    <row r="232" spans="1:6">
      <c r="A232" s="271"/>
      <c r="B232" s="277" t="s">
        <v>471</v>
      </c>
      <c r="C232" s="273">
        <v>1</v>
      </c>
      <c r="D232" s="274" t="s">
        <v>8</v>
      </c>
      <c r="E232" s="279"/>
      <c r="F232" s="280">
        <f t="shared" ref="F232" si="4">C232*E232</f>
        <v>0</v>
      </c>
    </row>
    <row r="233" spans="1:6">
      <c r="A233" s="281"/>
      <c r="B233" s="282"/>
      <c r="C233" s="283"/>
      <c r="D233" s="292"/>
      <c r="E233" s="285"/>
      <c r="F233" s="286"/>
    </row>
    <row r="234" spans="1:6">
      <c r="A234" s="266"/>
      <c r="B234" s="267"/>
      <c r="C234" s="268"/>
      <c r="D234" s="269"/>
      <c r="E234" s="270"/>
      <c r="F234" s="270"/>
    </row>
    <row r="235" spans="1:6">
      <c r="A235" s="290">
        <f>COUNT($A$214:A232)+1</f>
        <v>5</v>
      </c>
      <c r="B235" s="272" t="s">
        <v>472</v>
      </c>
      <c r="C235" s="273"/>
      <c r="D235" s="274"/>
      <c r="E235" s="275"/>
      <c r="F235" s="275"/>
    </row>
    <row r="236" spans="1:6">
      <c r="A236" s="271"/>
      <c r="B236" s="291" t="s">
        <v>473</v>
      </c>
      <c r="C236" s="273"/>
      <c r="D236" s="274"/>
      <c r="E236" s="275"/>
      <c r="F236" s="275"/>
    </row>
    <row r="237" spans="1:6">
      <c r="A237" s="271"/>
      <c r="B237" s="277" t="s">
        <v>474</v>
      </c>
      <c r="C237" s="273">
        <v>1</v>
      </c>
      <c r="D237" s="274" t="s">
        <v>8</v>
      </c>
      <c r="E237" s="279"/>
      <c r="F237" s="280">
        <f>C237*E237</f>
        <v>0</v>
      </c>
    </row>
    <row r="238" spans="1:6">
      <c r="A238" s="281"/>
      <c r="B238" s="282"/>
      <c r="C238" s="283"/>
      <c r="D238" s="292"/>
      <c r="E238" s="285"/>
      <c r="F238" s="286"/>
    </row>
    <row r="239" spans="1:6">
      <c r="A239" s="266"/>
      <c r="B239" s="267"/>
      <c r="C239" s="268"/>
      <c r="D239" s="269"/>
      <c r="E239" s="270"/>
      <c r="F239" s="270"/>
    </row>
    <row r="240" spans="1:6">
      <c r="A240" s="290">
        <f>COUNT($A$214:A239)+1</f>
        <v>6</v>
      </c>
      <c r="B240" s="272" t="s">
        <v>475</v>
      </c>
      <c r="C240" s="273"/>
      <c r="D240" s="274"/>
      <c r="E240" s="275"/>
      <c r="F240" s="275"/>
    </row>
    <row r="241" spans="1:6" ht="26.4">
      <c r="A241" s="271"/>
      <c r="B241" s="291" t="s">
        <v>476</v>
      </c>
      <c r="C241" s="273"/>
      <c r="D241" s="274"/>
      <c r="E241" s="275"/>
      <c r="F241" s="275"/>
    </row>
    <row r="242" spans="1:6">
      <c r="A242" s="271"/>
      <c r="B242" s="277" t="s">
        <v>474</v>
      </c>
      <c r="C242" s="273">
        <v>18</v>
      </c>
      <c r="D242" s="274" t="s">
        <v>8</v>
      </c>
      <c r="E242" s="279"/>
      <c r="F242" s="280">
        <f t="shared" ref="F242:F243" si="5">C242*E242</f>
        <v>0</v>
      </c>
    </row>
    <row r="243" spans="1:6">
      <c r="A243" s="271"/>
      <c r="B243" s="277" t="s">
        <v>477</v>
      </c>
      <c r="C243" s="273">
        <v>2</v>
      </c>
      <c r="D243" s="274" t="s">
        <v>8</v>
      </c>
      <c r="E243" s="279"/>
      <c r="F243" s="280">
        <f t="shared" si="5"/>
        <v>0</v>
      </c>
    </row>
    <row r="244" spans="1:6">
      <c r="A244" s="281"/>
      <c r="B244" s="282"/>
      <c r="C244" s="283"/>
      <c r="D244" s="292"/>
      <c r="E244" s="285"/>
      <c r="F244" s="286"/>
    </row>
    <row r="245" spans="1:6">
      <c r="A245" s="266"/>
      <c r="B245" s="287"/>
      <c r="C245" s="268"/>
      <c r="D245" s="269"/>
      <c r="E245" s="289"/>
      <c r="F245" s="289"/>
    </row>
    <row r="246" spans="1:6">
      <c r="A246" s="290">
        <f>COUNT($A$214:A245)+1</f>
        <v>7</v>
      </c>
      <c r="B246" s="272" t="s">
        <v>478</v>
      </c>
      <c r="C246" s="273"/>
      <c r="D246" s="274"/>
      <c r="E246" s="275"/>
      <c r="F246" s="275"/>
    </row>
    <row r="247" spans="1:6" ht="39.6">
      <c r="A247" s="271"/>
      <c r="B247" s="291" t="s">
        <v>479</v>
      </c>
      <c r="C247" s="273"/>
      <c r="D247" s="274"/>
      <c r="E247" s="275"/>
      <c r="F247" s="275"/>
    </row>
    <row r="248" spans="1:6">
      <c r="A248" s="271"/>
      <c r="B248" s="277" t="s">
        <v>466</v>
      </c>
      <c r="C248" s="273">
        <v>1</v>
      </c>
      <c r="D248" s="274" t="s">
        <v>8</v>
      </c>
      <c r="E248" s="279"/>
      <c r="F248" s="280">
        <f>C248*E248</f>
        <v>0</v>
      </c>
    </row>
    <row r="249" spans="1:6">
      <c r="A249" s="281"/>
      <c r="B249" s="282"/>
      <c r="C249" s="283"/>
      <c r="D249" s="292"/>
      <c r="E249" s="285"/>
      <c r="F249" s="286"/>
    </row>
    <row r="250" spans="1:6">
      <c r="A250" s="266"/>
      <c r="B250" s="287"/>
      <c r="C250" s="268"/>
      <c r="D250" s="269"/>
      <c r="E250" s="289"/>
      <c r="F250" s="289"/>
    </row>
    <row r="251" spans="1:6">
      <c r="A251" s="290">
        <f>COUNT($A$214:A250)+1</f>
        <v>8</v>
      </c>
      <c r="B251" s="272" t="s">
        <v>480</v>
      </c>
      <c r="C251" s="273"/>
      <c r="D251" s="274"/>
      <c r="E251" s="275"/>
      <c r="F251" s="275"/>
    </row>
    <row r="252" spans="1:6" ht="26.4">
      <c r="A252" s="271"/>
      <c r="B252" s="291" t="s">
        <v>481</v>
      </c>
      <c r="C252" s="273"/>
      <c r="D252" s="274"/>
      <c r="E252" s="275"/>
      <c r="F252" s="275"/>
    </row>
    <row r="253" spans="1:6">
      <c r="A253" s="271"/>
      <c r="B253" s="293" t="s">
        <v>482</v>
      </c>
      <c r="C253" s="273">
        <v>3</v>
      </c>
      <c r="D253" s="274" t="s">
        <v>8</v>
      </c>
      <c r="E253" s="279"/>
      <c r="F253" s="280">
        <f>C253*E253</f>
        <v>0</v>
      </c>
    </row>
    <row r="254" spans="1:6">
      <c r="A254" s="281"/>
      <c r="B254" s="294"/>
      <c r="C254" s="283"/>
      <c r="D254" s="292"/>
      <c r="E254" s="285"/>
      <c r="F254" s="286"/>
    </row>
    <row r="255" spans="1:6">
      <c r="A255" s="266"/>
      <c r="B255" s="267"/>
      <c r="C255" s="268"/>
      <c r="D255" s="269"/>
      <c r="E255" s="270"/>
      <c r="F255" s="270"/>
    </row>
    <row r="256" spans="1:6">
      <c r="A256" s="290">
        <f>COUNT($A$214:A253)+1</f>
        <v>9</v>
      </c>
      <c r="B256" s="272" t="s">
        <v>483</v>
      </c>
      <c r="C256" s="273"/>
      <c r="D256" s="274"/>
      <c r="E256" s="275"/>
      <c r="F256" s="275"/>
    </row>
    <row r="257" spans="1:6" ht="105.6">
      <c r="A257" s="271"/>
      <c r="B257" s="291" t="s">
        <v>484</v>
      </c>
      <c r="C257" s="273"/>
      <c r="D257" s="274"/>
      <c r="E257" s="275"/>
      <c r="F257" s="275"/>
    </row>
    <row r="258" spans="1:6">
      <c r="A258" s="271"/>
      <c r="B258" s="293"/>
      <c r="C258" s="273">
        <v>1</v>
      </c>
      <c r="D258" s="274" t="s">
        <v>8</v>
      </c>
      <c r="E258" s="279"/>
      <c r="F258" s="280">
        <f>C258*E258</f>
        <v>0</v>
      </c>
    </row>
    <row r="259" spans="1:6">
      <c r="A259" s="281"/>
      <c r="B259" s="294"/>
      <c r="C259" s="283"/>
      <c r="D259" s="292"/>
      <c r="E259" s="285"/>
      <c r="F259" s="286"/>
    </row>
    <row r="260" spans="1:6">
      <c r="A260" s="266"/>
      <c r="B260" s="267"/>
      <c r="C260" s="268"/>
      <c r="D260" s="269"/>
      <c r="E260" s="289"/>
      <c r="F260" s="289"/>
    </row>
    <row r="261" spans="1:6">
      <c r="A261" s="290">
        <f>COUNT($A$214:A258)+1</f>
        <v>10</v>
      </c>
      <c r="B261" s="272" t="s">
        <v>485</v>
      </c>
      <c r="C261" s="273"/>
      <c r="D261" s="274"/>
      <c r="E261" s="274"/>
      <c r="F261" s="275"/>
    </row>
    <row r="262" spans="1:6" ht="92.4">
      <c r="A262" s="271"/>
      <c r="B262" s="291" t="s">
        <v>486</v>
      </c>
      <c r="C262" s="273"/>
      <c r="D262" s="274"/>
      <c r="E262" s="275"/>
      <c r="F262" s="275"/>
    </row>
    <row r="263" spans="1:6">
      <c r="A263" s="271"/>
      <c r="B263" s="293"/>
      <c r="C263" s="273">
        <v>1</v>
      </c>
      <c r="D263" s="274" t="s">
        <v>8</v>
      </c>
      <c r="E263" s="279"/>
      <c r="F263" s="280">
        <f>C263*E263</f>
        <v>0</v>
      </c>
    </row>
    <row r="264" spans="1:6">
      <c r="A264" s="281"/>
      <c r="B264" s="294"/>
      <c r="C264" s="283"/>
      <c r="D264" s="292"/>
      <c r="E264" s="285"/>
      <c r="F264" s="286"/>
    </row>
    <row r="265" spans="1:6">
      <c r="A265" s="271"/>
      <c r="B265" s="277"/>
      <c r="C265" s="273"/>
      <c r="D265" s="274"/>
      <c r="E265" s="295"/>
      <c r="F265" s="280"/>
    </row>
    <row r="266" spans="1:6">
      <c r="A266" s="290">
        <f>COUNT($A$214:A264)+1</f>
        <v>11</v>
      </c>
      <c r="B266" s="296" t="s">
        <v>487</v>
      </c>
      <c r="C266" s="273"/>
      <c r="D266" s="297"/>
      <c r="E266" s="280"/>
      <c r="F266" s="298"/>
    </row>
    <row r="267" spans="1:6" ht="26.4">
      <c r="A267" s="271"/>
      <c r="B267" s="299" t="s">
        <v>488</v>
      </c>
      <c r="C267" s="273"/>
      <c r="D267" s="297"/>
      <c r="E267" s="280"/>
      <c r="F267" s="298"/>
    </row>
    <row r="268" spans="1:6">
      <c r="A268" s="271"/>
      <c r="B268" s="299" t="s">
        <v>489</v>
      </c>
      <c r="C268" s="273">
        <v>2</v>
      </c>
      <c r="D268" s="297" t="s">
        <v>8</v>
      </c>
      <c r="E268" s="279"/>
      <c r="F268" s="280">
        <f>C268*E268</f>
        <v>0</v>
      </c>
    </row>
    <row r="269" spans="1:6">
      <c r="A269" s="271"/>
      <c r="B269" s="277"/>
      <c r="C269" s="273"/>
      <c r="D269" s="274"/>
      <c r="E269" s="295"/>
      <c r="F269" s="280"/>
    </row>
    <row r="270" spans="1:6">
      <c r="A270" s="266"/>
      <c r="B270" s="300"/>
      <c r="C270" s="301"/>
      <c r="D270" s="302"/>
      <c r="E270" s="289"/>
      <c r="F270" s="303"/>
    </row>
    <row r="271" spans="1:6">
      <c r="A271" s="290">
        <f>COUNT($A$214:A270)+1</f>
        <v>12</v>
      </c>
      <c r="B271" s="304" t="s">
        <v>490</v>
      </c>
      <c r="C271" s="305"/>
      <c r="D271" s="306"/>
      <c r="E271" s="280"/>
      <c r="F271" s="307"/>
    </row>
    <row r="272" spans="1:6" ht="26.4">
      <c r="A272" s="271"/>
      <c r="B272" s="291" t="s">
        <v>491</v>
      </c>
      <c r="C272" s="298"/>
      <c r="D272" s="274"/>
      <c r="E272" s="275"/>
      <c r="F272" s="280"/>
    </row>
    <row r="273" spans="1:6">
      <c r="A273" s="271"/>
      <c r="B273" s="293"/>
      <c r="C273" s="298">
        <v>3</v>
      </c>
      <c r="D273" s="274" t="s">
        <v>8</v>
      </c>
      <c r="E273" s="279"/>
      <c r="F273" s="280">
        <f>C273*E273</f>
        <v>0</v>
      </c>
    </row>
    <row r="274" spans="1:6">
      <c r="A274" s="281"/>
      <c r="B274" s="294"/>
      <c r="C274" s="308"/>
      <c r="D274" s="292"/>
      <c r="E274" s="285"/>
      <c r="F274" s="286"/>
    </row>
    <row r="275" spans="1:6">
      <c r="A275" s="266"/>
      <c r="B275" s="267"/>
      <c r="C275" s="309"/>
      <c r="D275" s="269"/>
      <c r="E275" s="310"/>
      <c r="F275" s="289"/>
    </row>
    <row r="276" spans="1:6">
      <c r="A276" s="290">
        <f>COUNT($A$214:A273)+1</f>
        <v>13</v>
      </c>
      <c r="B276" s="272" t="s">
        <v>492</v>
      </c>
      <c r="C276" s="298"/>
      <c r="D276" s="274"/>
      <c r="E276" s="275"/>
      <c r="F276" s="280"/>
    </row>
    <row r="277" spans="1:6" ht="26.4">
      <c r="A277" s="271"/>
      <c r="B277" s="291" t="s">
        <v>493</v>
      </c>
      <c r="C277" s="298"/>
      <c r="D277" s="274"/>
      <c r="E277" s="275"/>
      <c r="F277" s="280"/>
    </row>
    <row r="278" spans="1:6" ht="16.2">
      <c r="A278" s="271"/>
      <c r="B278" s="293"/>
      <c r="C278" s="298">
        <v>155</v>
      </c>
      <c r="D278" s="278" t="s">
        <v>463</v>
      </c>
      <c r="E278" s="279"/>
      <c r="F278" s="280">
        <f>C278*E278</f>
        <v>0</v>
      </c>
    </row>
    <row r="279" spans="1:6">
      <c r="A279" s="281"/>
      <c r="B279" s="294"/>
      <c r="C279" s="308"/>
      <c r="D279" s="292"/>
      <c r="E279" s="311"/>
      <c r="F279" s="286"/>
    </row>
    <row r="280" spans="1:6">
      <c r="A280" s="266"/>
      <c r="B280" s="267"/>
      <c r="C280" s="309"/>
      <c r="D280" s="269"/>
      <c r="E280" s="270"/>
      <c r="F280" s="289"/>
    </row>
    <row r="281" spans="1:6">
      <c r="A281" s="290">
        <f>COUNT($A$214:A279)+1</f>
        <v>14</v>
      </c>
      <c r="B281" s="272" t="s">
        <v>494</v>
      </c>
      <c r="C281" s="298"/>
      <c r="D281" s="274"/>
      <c r="E281" s="275"/>
      <c r="F281" s="280"/>
    </row>
    <row r="282" spans="1:6">
      <c r="A282" s="271"/>
      <c r="B282" s="291" t="s">
        <v>495</v>
      </c>
      <c r="C282" s="298"/>
      <c r="D282" s="274"/>
      <c r="E282" s="275"/>
      <c r="F282" s="280"/>
    </row>
    <row r="283" spans="1:6">
      <c r="A283" s="271"/>
      <c r="B283" s="293"/>
      <c r="C283" s="298"/>
      <c r="D283" s="312">
        <v>0.02</v>
      </c>
      <c r="E283" s="275"/>
      <c r="F283" s="280">
        <f>D283*(SUM(F214:F278))</f>
        <v>0</v>
      </c>
    </row>
    <row r="284" spans="1:6">
      <c r="A284" s="281"/>
      <c r="B284" s="294"/>
      <c r="C284" s="308"/>
      <c r="D284" s="313"/>
      <c r="E284" s="311"/>
      <c r="F284" s="286"/>
    </row>
    <row r="285" spans="1:6">
      <c r="A285" s="266"/>
      <c r="B285" s="267"/>
      <c r="C285" s="309"/>
      <c r="D285" s="269"/>
      <c r="E285" s="270"/>
      <c r="F285" s="289"/>
    </row>
    <row r="286" spans="1:6">
      <c r="A286" s="290">
        <f>COUNT($A$214:A285)+1</f>
        <v>15</v>
      </c>
      <c r="B286" s="272" t="s">
        <v>496</v>
      </c>
      <c r="C286" s="298"/>
      <c r="D286" s="274"/>
      <c r="E286" s="275"/>
      <c r="F286" s="280"/>
    </row>
    <row r="287" spans="1:6">
      <c r="A287" s="271"/>
      <c r="B287" s="291" t="s">
        <v>497</v>
      </c>
      <c r="C287" s="298"/>
      <c r="D287" s="274"/>
      <c r="E287" s="275"/>
      <c r="F287" s="275"/>
    </row>
    <row r="288" spans="1:6">
      <c r="A288" s="271"/>
      <c r="B288" s="293"/>
      <c r="C288" s="298"/>
      <c r="D288" s="312">
        <v>0.02</v>
      </c>
      <c r="E288" s="280"/>
      <c r="F288" s="280">
        <f>D288*(SUM(F214:F278))</f>
        <v>0</v>
      </c>
    </row>
    <row r="289" spans="1:6">
      <c r="A289" s="281"/>
      <c r="B289" s="294"/>
      <c r="C289" s="308"/>
      <c r="D289" s="292"/>
      <c r="E289" s="311"/>
      <c r="F289" s="286"/>
    </row>
    <row r="290" spans="1:6">
      <c r="A290" s="266"/>
      <c r="B290" s="267"/>
      <c r="C290" s="309"/>
      <c r="D290" s="269"/>
      <c r="E290" s="270"/>
      <c r="F290" s="289"/>
    </row>
    <row r="291" spans="1:6">
      <c r="A291" s="290">
        <f>COUNT($A$214:A289)+1</f>
        <v>16</v>
      </c>
      <c r="B291" s="272" t="s">
        <v>498</v>
      </c>
      <c r="C291" s="298"/>
      <c r="D291" s="274"/>
      <c r="E291" s="275"/>
      <c r="F291" s="280"/>
    </row>
    <row r="292" spans="1:6" ht="39.6">
      <c r="A292" s="271"/>
      <c r="B292" s="291" t="s">
        <v>499</v>
      </c>
      <c r="C292" s="298"/>
      <c r="D292" s="274"/>
      <c r="E292" s="275"/>
      <c r="F292" s="275"/>
    </row>
    <row r="293" spans="1:6">
      <c r="A293" s="271"/>
      <c r="B293" s="293"/>
      <c r="C293" s="298"/>
      <c r="D293" s="312">
        <v>0.02</v>
      </c>
      <c r="E293" s="280"/>
      <c r="F293" s="280">
        <f>D293*(SUM(F214:F278))</f>
        <v>0</v>
      </c>
    </row>
    <row r="294" spans="1:6">
      <c r="A294" s="281"/>
      <c r="B294" s="294"/>
      <c r="C294" s="308"/>
      <c r="D294" s="292"/>
      <c r="E294" s="286"/>
      <c r="F294" s="286"/>
    </row>
    <row r="295" spans="1:6">
      <c r="A295" s="266"/>
      <c r="B295" s="267"/>
      <c r="C295" s="309"/>
      <c r="D295" s="269"/>
      <c r="E295" s="289"/>
      <c r="F295" s="289"/>
    </row>
    <row r="296" spans="1:6">
      <c r="A296" s="290">
        <f>COUNT($A$214:A294)+1</f>
        <v>17</v>
      </c>
      <c r="B296" s="272" t="s">
        <v>500</v>
      </c>
      <c r="C296" s="298"/>
      <c r="D296" s="274"/>
      <c r="E296" s="280"/>
      <c r="F296" s="280"/>
    </row>
    <row r="297" spans="1:6" ht="26.4">
      <c r="A297" s="271"/>
      <c r="B297" s="299" t="s">
        <v>501</v>
      </c>
      <c r="C297" s="298"/>
      <c r="D297" s="274"/>
      <c r="E297" s="275"/>
      <c r="F297" s="280"/>
    </row>
    <row r="298" spans="1:6">
      <c r="A298" s="314"/>
      <c r="B298" s="293"/>
      <c r="C298" s="298"/>
      <c r="D298" s="312">
        <v>0.1</v>
      </c>
      <c r="E298" s="275"/>
      <c r="F298" s="280">
        <f>D298*(SUM(F214:F278))</f>
        <v>0</v>
      </c>
    </row>
    <row r="299" spans="1:6">
      <c r="A299" s="315"/>
      <c r="B299" s="294"/>
      <c r="C299" s="308"/>
      <c r="D299" s="292"/>
      <c r="E299" s="286"/>
      <c r="F299" s="286"/>
    </row>
    <row r="300" spans="1:6">
      <c r="A300" s="316"/>
      <c r="B300" s="317" t="s">
        <v>439</v>
      </c>
      <c r="C300" s="318"/>
      <c r="D300" s="319"/>
      <c r="E300" s="320" t="s">
        <v>349</v>
      </c>
      <c r="F300" s="321">
        <f>SUM(F214:F299)</f>
        <v>0</v>
      </c>
    </row>
    <row r="302" spans="1:6">
      <c r="A302" s="387" t="s">
        <v>218</v>
      </c>
      <c r="B302" s="386" t="s">
        <v>502</v>
      </c>
      <c r="C302" s="388"/>
      <c r="D302" s="389"/>
      <c r="E302" s="390"/>
      <c r="F302" s="390"/>
    </row>
    <row r="303" spans="1:6">
      <c r="A303" s="256"/>
      <c r="B303" s="257"/>
      <c r="C303" s="258"/>
      <c r="D303" s="259"/>
      <c r="E303" s="260"/>
      <c r="F303" s="260"/>
    </row>
    <row r="304" spans="1:6" ht="79.2">
      <c r="A304" s="262" t="s">
        <v>454</v>
      </c>
      <c r="B304" s="263" t="s">
        <v>455</v>
      </c>
      <c r="C304" s="264" t="s">
        <v>456</v>
      </c>
      <c r="D304" s="264" t="s">
        <v>457</v>
      </c>
      <c r="E304" s="265" t="s">
        <v>458</v>
      </c>
      <c r="F304" s="265" t="s">
        <v>459</v>
      </c>
    </row>
    <row r="305" spans="1:6" ht="15.6">
      <c r="A305" s="322">
        <v>1</v>
      </c>
      <c r="B305" s="323"/>
      <c r="C305" s="324"/>
      <c r="D305" s="325"/>
      <c r="E305" s="326"/>
      <c r="F305" s="326"/>
    </row>
    <row r="306" spans="1:6" ht="15.6">
      <c r="A306" s="271">
        <f>COUNT(A305+1)</f>
        <v>1</v>
      </c>
      <c r="B306" s="272" t="s">
        <v>503</v>
      </c>
      <c r="C306" s="327"/>
      <c r="D306" s="328"/>
      <c r="E306" s="329"/>
      <c r="F306" s="329"/>
    </row>
    <row r="307" spans="1:6" ht="26.4">
      <c r="A307" s="271"/>
      <c r="B307" s="276" t="s">
        <v>504</v>
      </c>
      <c r="C307" s="298"/>
      <c r="D307" s="274"/>
      <c r="E307" s="275"/>
      <c r="F307" s="275"/>
    </row>
    <row r="308" spans="1:6" ht="16.2">
      <c r="A308" s="271"/>
      <c r="B308" s="277" t="s">
        <v>505</v>
      </c>
      <c r="C308" s="273">
        <v>12</v>
      </c>
      <c r="D308" s="278" t="s">
        <v>463</v>
      </c>
      <c r="E308" s="279"/>
      <c r="F308" s="280">
        <f>C308*E308</f>
        <v>0</v>
      </c>
    </row>
    <row r="309" spans="1:6">
      <c r="A309" s="281"/>
      <c r="B309" s="282"/>
      <c r="C309" s="283"/>
      <c r="D309" s="284"/>
      <c r="E309" s="285"/>
      <c r="F309" s="286"/>
    </row>
    <row r="310" spans="1:6">
      <c r="A310" s="266"/>
      <c r="B310" s="267"/>
      <c r="C310" s="268"/>
      <c r="D310" s="269"/>
      <c r="E310" s="270"/>
      <c r="F310" s="270"/>
    </row>
    <row r="311" spans="1:6">
      <c r="A311" s="290">
        <v>2</v>
      </c>
      <c r="B311" s="272" t="s">
        <v>472</v>
      </c>
      <c r="C311" s="273"/>
      <c r="D311" s="274"/>
      <c r="E311" s="275"/>
      <c r="F311" s="275"/>
    </row>
    <row r="312" spans="1:6">
      <c r="A312" s="271"/>
      <c r="B312" s="291" t="s">
        <v>473</v>
      </c>
      <c r="C312" s="273"/>
      <c r="D312" s="274"/>
      <c r="E312" s="275"/>
      <c r="F312" s="275"/>
    </row>
    <row r="313" spans="1:6">
      <c r="A313" s="271"/>
      <c r="B313" s="277" t="s">
        <v>506</v>
      </c>
      <c r="C313" s="273">
        <v>1</v>
      </c>
      <c r="D313" s="274" t="s">
        <v>8</v>
      </c>
      <c r="E313" s="279"/>
      <c r="F313" s="280">
        <f>C313*E313</f>
        <v>0</v>
      </c>
    </row>
    <row r="314" spans="1:6">
      <c r="A314" s="281"/>
      <c r="B314" s="282"/>
      <c r="C314" s="283"/>
      <c r="D314" s="292"/>
      <c r="E314" s="285"/>
      <c r="F314" s="286"/>
    </row>
    <row r="315" spans="1:6">
      <c r="A315" s="266"/>
      <c r="B315" s="267"/>
      <c r="C315" s="268"/>
      <c r="D315" s="269"/>
      <c r="E315" s="270"/>
      <c r="F315" s="270"/>
    </row>
    <row r="316" spans="1:6">
      <c r="A316" s="290">
        <v>3</v>
      </c>
      <c r="B316" s="272" t="s">
        <v>475</v>
      </c>
      <c r="C316" s="273"/>
      <c r="D316" s="274"/>
      <c r="E316" s="275"/>
      <c r="F316" s="275"/>
    </row>
    <row r="317" spans="1:6" ht="26.4">
      <c r="A317" s="271"/>
      <c r="B317" s="291" t="s">
        <v>476</v>
      </c>
      <c r="C317" s="273"/>
      <c r="D317" s="274"/>
      <c r="E317" s="275"/>
      <c r="F317" s="275"/>
    </row>
    <row r="318" spans="1:6">
      <c r="A318" s="271"/>
      <c r="B318" s="277" t="s">
        <v>506</v>
      </c>
      <c r="C318" s="273">
        <v>2</v>
      </c>
      <c r="D318" s="274" t="s">
        <v>8</v>
      </c>
      <c r="E318" s="279"/>
      <c r="F318" s="280">
        <f t="shared" ref="F318" si="6">C318*E318</f>
        <v>0</v>
      </c>
    </row>
    <row r="319" spans="1:6">
      <c r="A319" s="281"/>
      <c r="B319" s="282"/>
      <c r="C319" s="283"/>
      <c r="D319" s="292"/>
      <c r="E319" s="285"/>
      <c r="F319" s="286"/>
    </row>
    <row r="320" spans="1:6">
      <c r="A320" s="266"/>
      <c r="B320" s="267"/>
      <c r="C320" s="268"/>
      <c r="D320" s="269"/>
      <c r="E320" s="289"/>
      <c r="F320" s="270"/>
    </row>
    <row r="321" spans="1:6">
      <c r="A321" s="290">
        <v>4</v>
      </c>
      <c r="B321" s="272" t="s">
        <v>507</v>
      </c>
      <c r="C321" s="273"/>
      <c r="D321" s="274"/>
      <c r="E321" s="280"/>
      <c r="F321" s="275"/>
    </row>
    <row r="322" spans="1:6" ht="26.4">
      <c r="A322" s="271"/>
      <c r="B322" s="291" t="s">
        <v>508</v>
      </c>
      <c r="C322" s="273"/>
      <c r="D322" s="274"/>
      <c r="E322" s="275"/>
      <c r="F322" s="275"/>
    </row>
    <row r="323" spans="1:6">
      <c r="A323" s="271"/>
      <c r="B323" s="277" t="s">
        <v>509</v>
      </c>
      <c r="C323" s="273">
        <v>1</v>
      </c>
      <c r="D323" s="274" t="s">
        <v>8</v>
      </c>
      <c r="E323" s="279"/>
      <c r="F323" s="280">
        <f t="shared" ref="F323" si="7">C323*E323</f>
        <v>0</v>
      </c>
    </row>
    <row r="324" spans="1:6">
      <c r="A324" s="281"/>
      <c r="B324" s="282"/>
      <c r="C324" s="283"/>
      <c r="D324" s="292"/>
      <c r="E324" s="286"/>
      <c r="F324" s="286"/>
    </row>
    <row r="325" spans="1:6">
      <c r="A325" s="266"/>
      <c r="B325" s="287"/>
      <c r="C325" s="268"/>
      <c r="D325" s="269"/>
      <c r="E325" s="289"/>
      <c r="F325" s="289"/>
    </row>
    <row r="326" spans="1:6">
      <c r="A326" s="290">
        <v>5</v>
      </c>
      <c r="B326" s="272" t="s">
        <v>478</v>
      </c>
      <c r="C326" s="273"/>
      <c r="D326" s="274"/>
      <c r="E326" s="275"/>
      <c r="F326" s="275"/>
    </row>
    <row r="327" spans="1:6" ht="39.6">
      <c r="A327" s="271"/>
      <c r="B327" s="291" t="s">
        <v>479</v>
      </c>
      <c r="C327" s="273"/>
      <c r="D327" s="274"/>
      <c r="E327" s="275"/>
      <c r="F327" s="275"/>
    </row>
    <row r="328" spans="1:6">
      <c r="A328" s="271"/>
      <c r="B328" s="277" t="s">
        <v>510</v>
      </c>
      <c r="C328" s="273">
        <v>1</v>
      </c>
      <c r="D328" s="274" t="s">
        <v>8</v>
      </c>
      <c r="E328" s="279"/>
      <c r="F328" s="280">
        <f>C328*E328</f>
        <v>0</v>
      </c>
    </row>
    <row r="329" spans="1:6">
      <c r="A329" s="281"/>
      <c r="B329" s="282"/>
      <c r="C329" s="283"/>
      <c r="D329" s="292"/>
      <c r="E329" s="285"/>
      <c r="F329" s="286"/>
    </row>
    <row r="330" spans="1:6">
      <c r="A330" s="266"/>
      <c r="B330" s="287"/>
      <c r="C330" s="268"/>
      <c r="D330" s="269"/>
      <c r="E330" s="289"/>
      <c r="F330" s="289"/>
    </row>
    <row r="331" spans="1:6">
      <c r="A331" s="290">
        <v>6</v>
      </c>
      <c r="B331" s="272" t="s">
        <v>480</v>
      </c>
      <c r="C331" s="273"/>
      <c r="D331" s="274"/>
      <c r="E331" s="275"/>
      <c r="F331" s="275"/>
    </row>
    <row r="332" spans="1:6" ht="26.4">
      <c r="A332" s="271"/>
      <c r="B332" s="291" t="s">
        <v>481</v>
      </c>
      <c r="C332" s="273"/>
      <c r="D332" s="274"/>
      <c r="E332" s="275"/>
      <c r="F332" s="275"/>
    </row>
    <row r="333" spans="1:6">
      <c r="A333" s="271"/>
      <c r="B333" s="293" t="s">
        <v>482</v>
      </c>
      <c r="C333" s="273">
        <v>1</v>
      </c>
      <c r="D333" s="274" t="s">
        <v>8</v>
      </c>
      <c r="E333" s="279"/>
      <c r="F333" s="280">
        <f>C333*E333</f>
        <v>0</v>
      </c>
    </row>
    <row r="334" spans="1:6">
      <c r="A334" s="281"/>
      <c r="B334" s="294"/>
      <c r="C334" s="283"/>
      <c r="D334" s="292"/>
      <c r="E334" s="285"/>
      <c r="F334" s="286"/>
    </row>
    <row r="335" spans="1:6">
      <c r="A335" s="271"/>
      <c r="B335" s="277"/>
      <c r="C335" s="273"/>
      <c r="D335" s="274"/>
      <c r="E335" s="295"/>
      <c r="F335" s="280"/>
    </row>
    <row r="336" spans="1:6">
      <c r="A336" s="290">
        <v>7</v>
      </c>
      <c r="B336" s="296" t="s">
        <v>487</v>
      </c>
      <c r="C336" s="273"/>
      <c r="D336" s="297"/>
      <c r="E336" s="280"/>
      <c r="F336" s="298"/>
    </row>
    <row r="337" spans="1:6" ht="26.4">
      <c r="A337" s="271"/>
      <c r="B337" s="299" t="s">
        <v>488</v>
      </c>
      <c r="C337" s="273"/>
      <c r="D337" s="297"/>
      <c r="E337" s="280"/>
      <c r="F337" s="298"/>
    </row>
    <row r="338" spans="1:6">
      <c r="A338" s="271"/>
      <c r="B338" s="299" t="s">
        <v>511</v>
      </c>
      <c r="C338" s="273">
        <v>1</v>
      </c>
      <c r="D338" s="297" t="s">
        <v>8</v>
      </c>
      <c r="E338" s="279"/>
      <c r="F338" s="280">
        <f>C338*E338</f>
        <v>0</v>
      </c>
    </row>
    <row r="339" spans="1:6">
      <c r="A339" s="271"/>
      <c r="B339" s="277"/>
      <c r="C339" s="273"/>
      <c r="D339" s="274"/>
      <c r="E339" s="295"/>
      <c r="F339" s="280"/>
    </row>
    <row r="340" spans="1:6">
      <c r="A340" s="266"/>
      <c r="B340" s="300"/>
      <c r="C340" s="301"/>
      <c r="D340" s="302"/>
      <c r="E340" s="289"/>
      <c r="F340" s="303"/>
    </row>
    <row r="341" spans="1:6">
      <c r="A341" s="290">
        <v>8</v>
      </c>
      <c r="B341" s="304" t="s">
        <v>490</v>
      </c>
      <c r="C341" s="305"/>
      <c r="D341" s="306"/>
      <c r="E341" s="280"/>
      <c r="F341" s="307"/>
    </row>
    <row r="342" spans="1:6" ht="26.4">
      <c r="A342" s="271"/>
      <c r="B342" s="291" t="s">
        <v>491</v>
      </c>
      <c r="C342" s="298"/>
      <c r="D342" s="274"/>
      <c r="E342" s="275"/>
      <c r="F342" s="280"/>
    </row>
    <row r="343" spans="1:6">
      <c r="A343" s="271"/>
      <c r="B343" s="293"/>
      <c r="C343" s="273">
        <v>1</v>
      </c>
      <c r="D343" s="274" t="s">
        <v>8</v>
      </c>
      <c r="E343" s="279"/>
      <c r="F343" s="280">
        <f>C343*E343</f>
        <v>0</v>
      </c>
    </row>
    <row r="344" spans="1:6">
      <c r="A344" s="281"/>
      <c r="B344" s="294"/>
      <c r="C344" s="308"/>
      <c r="D344" s="292"/>
      <c r="E344" s="285"/>
      <c r="F344" s="286"/>
    </row>
    <row r="345" spans="1:6">
      <c r="A345" s="266"/>
      <c r="B345" s="267"/>
      <c r="C345" s="309"/>
      <c r="D345" s="269"/>
      <c r="E345" s="310"/>
      <c r="F345" s="289"/>
    </row>
    <row r="346" spans="1:6">
      <c r="A346" s="290">
        <v>9</v>
      </c>
      <c r="B346" s="272" t="s">
        <v>492</v>
      </c>
      <c r="C346" s="298"/>
      <c r="D346" s="274"/>
      <c r="E346" s="275"/>
      <c r="F346" s="280"/>
    </row>
    <row r="347" spans="1:6" ht="26.4">
      <c r="A347" s="271"/>
      <c r="B347" s="291" t="s">
        <v>493</v>
      </c>
      <c r="C347" s="298"/>
      <c r="D347" s="274"/>
      <c r="E347" s="275"/>
      <c r="F347" s="280"/>
    </row>
    <row r="348" spans="1:6" ht="16.2">
      <c r="A348" s="271"/>
      <c r="B348" s="293"/>
      <c r="C348" s="298">
        <v>12</v>
      </c>
      <c r="D348" s="278" t="s">
        <v>463</v>
      </c>
      <c r="E348" s="279"/>
      <c r="F348" s="280">
        <f>C348*E348</f>
        <v>0</v>
      </c>
    </row>
    <row r="349" spans="1:6">
      <c r="A349" s="281"/>
      <c r="B349" s="294"/>
      <c r="C349" s="308"/>
      <c r="D349" s="292"/>
      <c r="E349" s="311"/>
      <c r="F349" s="286"/>
    </row>
    <row r="350" spans="1:6">
      <c r="A350" s="266"/>
      <c r="B350" s="267"/>
      <c r="C350" s="309"/>
      <c r="D350" s="269"/>
      <c r="E350" s="270"/>
      <c r="F350" s="289"/>
    </row>
    <row r="351" spans="1:6">
      <c r="A351" s="290">
        <v>10</v>
      </c>
      <c r="B351" s="272" t="s">
        <v>494</v>
      </c>
      <c r="C351" s="298"/>
      <c r="D351" s="274"/>
      <c r="E351" s="275"/>
      <c r="F351" s="280"/>
    </row>
    <row r="352" spans="1:6">
      <c r="A352" s="271"/>
      <c r="B352" s="291" t="s">
        <v>495</v>
      </c>
      <c r="C352" s="298"/>
      <c r="D352" s="274"/>
      <c r="E352" s="275"/>
      <c r="F352" s="280"/>
    </row>
    <row r="353" spans="1:6">
      <c r="A353" s="271"/>
      <c r="B353" s="293"/>
      <c r="C353" s="298"/>
      <c r="D353" s="312">
        <v>0.02</v>
      </c>
      <c r="E353" s="275"/>
      <c r="F353" s="280">
        <f>D353*(SUM(F308:F348))</f>
        <v>0</v>
      </c>
    </row>
    <row r="354" spans="1:6">
      <c r="A354" s="281"/>
      <c r="B354" s="294"/>
      <c r="C354" s="308"/>
      <c r="D354" s="313"/>
      <c r="E354" s="311"/>
      <c r="F354" s="286"/>
    </row>
    <row r="355" spans="1:6">
      <c r="A355" s="266"/>
      <c r="B355" s="267"/>
      <c r="C355" s="309"/>
      <c r="D355" s="269"/>
      <c r="E355" s="289"/>
      <c r="F355" s="289"/>
    </row>
    <row r="356" spans="1:6">
      <c r="A356" s="290">
        <v>11</v>
      </c>
      <c r="B356" s="272" t="s">
        <v>500</v>
      </c>
      <c r="C356" s="298"/>
      <c r="D356" s="274"/>
      <c r="E356" s="280"/>
      <c r="F356" s="280"/>
    </row>
    <row r="357" spans="1:6" ht="26.4">
      <c r="A357" s="271"/>
      <c r="B357" s="299" t="s">
        <v>501</v>
      </c>
      <c r="C357" s="298"/>
      <c r="D357" s="274"/>
      <c r="E357" s="275"/>
      <c r="F357" s="280"/>
    </row>
    <row r="358" spans="1:6">
      <c r="A358" s="314"/>
      <c r="B358" s="293"/>
      <c r="C358" s="298"/>
      <c r="D358" s="312">
        <v>0.1</v>
      </c>
      <c r="E358" s="275"/>
      <c r="F358" s="280">
        <f>D358*(SUM(F308:F348))</f>
        <v>0</v>
      </c>
    </row>
    <row r="359" spans="1:6">
      <c r="A359" s="315"/>
      <c r="B359" s="294"/>
      <c r="C359" s="308"/>
      <c r="D359" s="292"/>
      <c r="E359" s="286"/>
      <c r="F359" s="286"/>
    </row>
    <row r="360" spans="1:6">
      <c r="A360" s="316"/>
      <c r="B360" s="317" t="s">
        <v>439</v>
      </c>
      <c r="C360" s="318"/>
      <c r="D360" s="319"/>
      <c r="E360" s="320" t="s">
        <v>349</v>
      </c>
      <c r="F360" s="321">
        <f>SUM(F308:F359)</f>
        <v>0</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0"/>
  <sheetViews>
    <sheetView topLeftCell="A217" zoomScaleNormal="100" workbookViewId="0">
      <selection activeCell="L12" sqref="L12"/>
    </sheetView>
  </sheetViews>
  <sheetFormatPr defaultRowHeight="14.4"/>
  <cols>
    <col min="1" max="1" width="10.44140625" style="486" customWidth="1"/>
    <col min="2" max="2" width="75.5546875" customWidth="1"/>
    <col min="3" max="3" width="6.44140625" customWidth="1"/>
    <col min="4" max="4" width="11.33203125" customWidth="1"/>
    <col min="5" max="5" width="11" style="487" customWidth="1"/>
    <col min="6" max="6" width="16.5546875" customWidth="1"/>
  </cols>
  <sheetData>
    <row r="1" spans="1:6">
      <c r="A1" s="513" t="s">
        <v>157</v>
      </c>
      <c r="B1" s="514"/>
      <c r="C1" s="514"/>
      <c r="D1" s="514"/>
      <c r="E1" s="514"/>
      <c r="F1" s="515"/>
    </row>
    <row r="2" spans="1:6" ht="15" thickBot="1">
      <c r="A2" s="516"/>
      <c r="B2" s="517"/>
      <c r="C2" s="517"/>
      <c r="D2" s="517"/>
      <c r="E2" s="517"/>
      <c r="F2" s="518"/>
    </row>
    <row r="3" spans="1:6" ht="15.6" thickBot="1">
      <c r="A3" s="519"/>
      <c r="B3" s="520"/>
      <c r="C3" s="40"/>
      <c r="D3" s="41"/>
      <c r="E3" s="42"/>
      <c r="F3" s="43"/>
    </row>
    <row r="4" spans="1:6" ht="19.8" thickBot="1">
      <c r="A4" s="524" t="s">
        <v>588</v>
      </c>
      <c r="B4" s="525"/>
      <c r="C4" s="525"/>
      <c r="D4" s="525"/>
      <c r="E4" s="525"/>
      <c r="F4" s="526"/>
    </row>
    <row r="5" spans="1:6" ht="30">
      <c r="A5" s="45" t="s">
        <v>596</v>
      </c>
      <c r="B5" s="46"/>
      <c r="C5" s="47"/>
      <c r="D5" s="47"/>
      <c r="E5" s="472"/>
      <c r="F5" s="48"/>
    </row>
    <row r="6" spans="1:6" ht="30">
      <c r="A6" s="473" t="s">
        <v>0</v>
      </c>
      <c r="B6" s="51" t="s">
        <v>1</v>
      </c>
      <c r="C6" s="52" t="s">
        <v>3</v>
      </c>
      <c r="D6" s="53" t="s">
        <v>7</v>
      </c>
      <c r="E6" s="474" t="s">
        <v>4</v>
      </c>
      <c r="F6" s="54" t="s">
        <v>5</v>
      </c>
    </row>
    <row r="7" spans="1:6" ht="15.6" thickBot="1">
      <c r="A7" s="56"/>
      <c r="B7" s="57"/>
      <c r="C7" s="58"/>
      <c r="D7" s="59"/>
      <c r="E7" s="60"/>
      <c r="F7" s="61"/>
    </row>
    <row r="8" spans="1:6" ht="19.8" thickBot="1">
      <c r="A8" s="86" t="s">
        <v>589</v>
      </c>
      <c r="B8" s="87" t="s">
        <v>597</v>
      </c>
      <c r="C8" s="62"/>
      <c r="D8" s="63"/>
      <c r="E8" s="64"/>
      <c r="F8" s="65"/>
    </row>
    <row r="9" spans="1:6" ht="15">
      <c r="A9" s="475"/>
      <c r="B9" s="476"/>
      <c r="C9" s="59"/>
      <c r="D9" s="477"/>
      <c r="E9" s="60"/>
      <c r="F9" s="478"/>
    </row>
    <row r="10" spans="1:6" s="481" customFormat="1" ht="45">
      <c r="A10" s="479"/>
      <c r="B10" s="480" t="s">
        <v>598</v>
      </c>
      <c r="C10" s="59"/>
      <c r="D10" s="477"/>
      <c r="E10" s="60"/>
      <c r="F10" s="478"/>
    </row>
    <row r="11" spans="1:6" s="481" customFormat="1" ht="15">
      <c r="A11" s="479" t="s">
        <v>599</v>
      </c>
      <c r="B11" s="480" t="s">
        <v>600</v>
      </c>
      <c r="C11" s="59" t="s">
        <v>8</v>
      </c>
      <c r="D11" s="477">
        <v>1</v>
      </c>
      <c r="E11" s="60"/>
      <c r="F11" s="478">
        <f>D11*E11</f>
        <v>0</v>
      </c>
    </row>
    <row r="12" spans="1:6" s="481" customFormat="1" ht="15">
      <c r="A12" s="479" t="s">
        <v>601</v>
      </c>
      <c r="B12" s="480" t="s">
        <v>602</v>
      </c>
      <c r="C12" s="59"/>
      <c r="D12" s="477">
        <v>1</v>
      </c>
      <c r="E12" s="60"/>
      <c r="F12" s="478">
        <f>D12*E12</f>
        <v>0</v>
      </c>
    </row>
    <row r="13" spans="1:6" s="481" customFormat="1" ht="15">
      <c r="A13" s="479"/>
      <c r="B13" s="480"/>
      <c r="C13" s="59"/>
      <c r="D13" s="477"/>
      <c r="E13" s="60"/>
      <c r="F13" s="478"/>
    </row>
    <row r="14" spans="1:6" s="481" customFormat="1" ht="45">
      <c r="A14" s="479" t="s">
        <v>603</v>
      </c>
      <c r="B14" s="480" t="s">
        <v>604</v>
      </c>
      <c r="C14" s="59" t="s">
        <v>11</v>
      </c>
      <c r="D14" s="477">
        <v>222</v>
      </c>
      <c r="E14" s="60"/>
      <c r="F14" s="478">
        <f>D14*E14</f>
        <v>0</v>
      </c>
    </row>
    <row r="15" spans="1:6" s="481" customFormat="1" ht="15">
      <c r="A15" s="479"/>
      <c r="B15" s="480"/>
      <c r="C15" s="59"/>
      <c r="D15" s="477"/>
      <c r="E15" s="60"/>
      <c r="F15" s="478"/>
    </row>
    <row r="16" spans="1:6" s="481" customFormat="1" ht="45">
      <c r="A16" s="479" t="s">
        <v>605</v>
      </c>
      <c r="B16" s="480" t="s">
        <v>606</v>
      </c>
      <c r="C16" s="59" t="s">
        <v>8</v>
      </c>
      <c r="D16" s="477">
        <v>9</v>
      </c>
      <c r="E16" s="60"/>
      <c r="F16" s="478">
        <f>E16*D16</f>
        <v>0</v>
      </c>
    </row>
    <row r="17" spans="1:6" s="481" customFormat="1" ht="15">
      <c r="A17" s="479"/>
      <c r="B17" s="480"/>
      <c r="C17" s="59"/>
      <c r="D17" s="477"/>
      <c r="E17" s="60"/>
      <c r="F17" s="478"/>
    </row>
    <row r="18" spans="1:6" s="481" customFormat="1" ht="30">
      <c r="A18" s="479" t="s">
        <v>607</v>
      </c>
      <c r="B18" s="480" t="s">
        <v>608</v>
      </c>
      <c r="C18" s="59" t="s">
        <v>8</v>
      </c>
      <c r="D18" s="477">
        <v>22</v>
      </c>
      <c r="E18" s="60"/>
      <c r="F18" s="478">
        <f>D18*E18</f>
        <v>0</v>
      </c>
    </row>
    <row r="19" spans="1:6" s="481" customFormat="1" ht="15">
      <c r="A19" s="479"/>
      <c r="B19" s="480"/>
      <c r="C19" s="59"/>
      <c r="D19" s="477"/>
      <c r="E19" s="60"/>
      <c r="F19" s="478"/>
    </row>
    <row r="20" spans="1:6" s="481" customFormat="1" ht="45">
      <c r="A20" s="479" t="s">
        <v>609</v>
      </c>
      <c r="B20" s="480" t="s">
        <v>610</v>
      </c>
      <c r="C20" s="59"/>
      <c r="D20" s="477"/>
      <c r="E20" s="60"/>
      <c r="F20" s="478">
        <f>SUM(F10:F19)*0.1</f>
        <v>0</v>
      </c>
    </row>
    <row r="21" spans="1:6" s="481" customFormat="1" ht="15.6" thickBot="1">
      <c r="A21" s="108"/>
      <c r="B21" s="76"/>
      <c r="C21" s="95"/>
      <c r="D21" s="78"/>
      <c r="E21" s="482"/>
      <c r="F21" s="69"/>
    </row>
    <row r="22" spans="1:6" s="481" customFormat="1" ht="19.8" thickBot="1">
      <c r="A22" s="86" t="s">
        <v>589</v>
      </c>
      <c r="B22" s="483" t="s">
        <v>611</v>
      </c>
      <c r="C22" s="62"/>
      <c r="D22" s="63"/>
      <c r="E22" s="64" t="s">
        <v>612</v>
      </c>
      <c r="F22" s="484">
        <f>SUM(F10:F20)</f>
        <v>0</v>
      </c>
    </row>
    <row r="23" spans="1:6" ht="15.6" thickBot="1">
      <c r="A23" s="83"/>
      <c r="B23" s="485"/>
      <c r="C23" s="80"/>
      <c r="D23" s="81"/>
      <c r="E23" s="82"/>
      <c r="F23" s="85"/>
    </row>
    <row r="24" spans="1:6" ht="19.8" thickBot="1">
      <c r="A24" s="86" t="s">
        <v>591</v>
      </c>
      <c r="B24" s="483" t="s">
        <v>512</v>
      </c>
      <c r="C24" s="62"/>
      <c r="D24" s="63"/>
      <c r="E24" s="64"/>
      <c r="F24" s="65"/>
    </row>
    <row r="25" spans="1:6" ht="15">
      <c r="A25" s="475"/>
      <c r="B25" s="476"/>
      <c r="C25" s="59"/>
      <c r="D25" s="477"/>
      <c r="E25" s="60"/>
      <c r="F25" s="478"/>
    </row>
    <row r="26" spans="1:6" ht="45">
      <c r="A26" s="479"/>
      <c r="B26" s="480" t="s">
        <v>613</v>
      </c>
      <c r="C26" s="59"/>
      <c r="D26" s="477"/>
      <c r="E26" s="60"/>
      <c r="F26" s="478"/>
    </row>
    <row r="27" spans="1:6" ht="150">
      <c r="A27" s="479"/>
      <c r="B27" s="480" t="s">
        <v>614</v>
      </c>
      <c r="C27" s="59"/>
      <c r="D27" s="477"/>
      <c r="E27" s="60"/>
      <c r="F27" s="478"/>
    </row>
    <row r="28" spans="1:6" ht="30">
      <c r="A28" s="479"/>
      <c r="B28" s="480" t="s">
        <v>615</v>
      </c>
      <c r="C28" s="59"/>
      <c r="D28" s="477"/>
      <c r="E28" s="60"/>
      <c r="F28" s="478"/>
    </row>
    <row r="29" spans="1:6" ht="15">
      <c r="A29" s="479"/>
      <c r="B29" s="480" t="s">
        <v>616</v>
      </c>
      <c r="C29" s="59"/>
      <c r="D29" s="477"/>
      <c r="E29" s="60"/>
      <c r="F29" s="478"/>
    </row>
    <row r="30" spans="1:6" ht="30">
      <c r="A30" s="479"/>
      <c r="B30" s="480" t="s">
        <v>617</v>
      </c>
      <c r="C30" s="59"/>
      <c r="D30" s="477"/>
      <c r="E30" s="60"/>
      <c r="F30" s="478"/>
    </row>
    <row r="31" spans="1:6" ht="15">
      <c r="A31" s="479"/>
      <c r="B31" s="480" t="s">
        <v>618</v>
      </c>
      <c r="C31" s="59"/>
      <c r="D31" s="477"/>
      <c r="E31" s="60"/>
      <c r="F31" s="478"/>
    </row>
    <row r="32" spans="1:6" ht="15">
      <c r="A32" s="479"/>
      <c r="B32" s="480" t="s">
        <v>619</v>
      </c>
      <c r="C32" s="59"/>
      <c r="D32" s="477"/>
      <c r="E32" s="60"/>
      <c r="F32" s="478"/>
    </row>
    <row r="33" spans="1:6" ht="15">
      <c r="A33" s="479"/>
      <c r="B33" s="480"/>
      <c r="C33" s="59"/>
      <c r="D33" s="477"/>
      <c r="E33" s="60"/>
      <c r="F33" s="478"/>
    </row>
    <row r="34" spans="1:6" ht="30">
      <c r="A34" s="479" t="s">
        <v>620</v>
      </c>
      <c r="B34" s="480" t="s">
        <v>621</v>
      </c>
      <c r="C34" s="59" t="s">
        <v>10</v>
      </c>
      <c r="D34" s="477">
        <v>11</v>
      </c>
      <c r="E34" s="60"/>
      <c r="F34" s="478">
        <f>D34*E34</f>
        <v>0</v>
      </c>
    </row>
    <row r="35" spans="1:6" ht="15">
      <c r="A35" s="479"/>
      <c r="B35" s="480"/>
      <c r="C35" s="59"/>
      <c r="D35" s="477"/>
      <c r="E35" s="60"/>
      <c r="F35" s="478"/>
    </row>
    <row r="36" spans="1:6" ht="45">
      <c r="A36" s="479" t="s">
        <v>622</v>
      </c>
      <c r="B36" s="480" t="s">
        <v>623</v>
      </c>
      <c r="C36" s="59" t="s">
        <v>9</v>
      </c>
      <c r="D36" s="477">
        <v>7</v>
      </c>
      <c r="E36" s="60"/>
      <c r="F36" s="478">
        <f>D36*E36</f>
        <v>0</v>
      </c>
    </row>
    <row r="37" spans="1:6" ht="15">
      <c r="A37" s="479"/>
      <c r="B37" s="480"/>
      <c r="C37" s="59"/>
      <c r="D37" s="477"/>
      <c r="E37" s="60"/>
      <c r="F37" s="478"/>
    </row>
    <row r="38" spans="1:6" ht="30">
      <c r="A38" s="479" t="s">
        <v>624</v>
      </c>
      <c r="B38" s="480" t="s">
        <v>625</v>
      </c>
      <c r="C38" s="59" t="s">
        <v>10</v>
      </c>
      <c r="D38" s="477">
        <v>48</v>
      </c>
      <c r="E38" s="60"/>
      <c r="F38" s="478">
        <f>D38*E38</f>
        <v>0</v>
      </c>
    </row>
    <row r="39" spans="1:6" ht="15">
      <c r="A39" s="479"/>
      <c r="B39" s="480"/>
      <c r="C39" s="59"/>
      <c r="D39" s="477"/>
      <c r="E39" s="60"/>
      <c r="F39" s="478"/>
    </row>
    <row r="40" spans="1:6" ht="30">
      <c r="A40" s="479" t="s">
        <v>626</v>
      </c>
      <c r="B40" s="480" t="s">
        <v>627</v>
      </c>
      <c r="C40" s="59" t="s">
        <v>10</v>
      </c>
      <c r="D40" s="477">
        <v>348</v>
      </c>
      <c r="E40" s="60"/>
      <c r="F40" s="478">
        <f>D40*E40</f>
        <v>0</v>
      </c>
    </row>
    <row r="41" spans="1:6" ht="15">
      <c r="A41" s="479"/>
      <c r="B41" s="480"/>
      <c r="C41" s="59"/>
      <c r="D41" s="477"/>
      <c r="E41" s="60"/>
      <c r="F41" s="478"/>
    </row>
    <row r="42" spans="1:6" ht="30">
      <c r="A42" s="479" t="s">
        <v>628</v>
      </c>
      <c r="B42" s="480" t="s">
        <v>629</v>
      </c>
      <c r="C42" s="59" t="s">
        <v>10</v>
      </c>
      <c r="D42" s="477">
        <v>93</v>
      </c>
      <c r="E42" s="60"/>
      <c r="F42" s="478">
        <f>D42*E42</f>
        <v>0</v>
      </c>
    </row>
    <row r="43" spans="1:6" ht="15">
      <c r="A43" s="479"/>
      <c r="B43" s="480"/>
      <c r="C43" s="59"/>
      <c r="D43" s="477"/>
      <c r="E43" s="60"/>
      <c r="F43" s="478"/>
    </row>
    <row r="44" spans="1:6" ht="30">
      <c r="A44" s="479" t="s">
        <v>630</v>
      </c>
      <c r="B44" s="480" t="s">
        <v>631</v>
      </c>
      <c r="C44" s="59" t="s">
        <v>10</v>
      </c>
      <c r="D44" s="477">
        <v>24</v>
      </c>
      <c r="E44" s="60"/>
      <c r="F44" s="478">
        <f>D44*E44</f>
        <v>0</v>
      </c>
    </row>
    <row r="45" spans="1:6" ht="15">
      <c r="A45" s="479"/>
      <c r="B45" s="480"/>
      <c r="C45" s="59"/>
      <c r="D45" s="477"/>
      <c r="E45" s="60"/>
      <c r="F45" s="478"/>
    </row>
    <row r="46" spans="1:6" ht="45">
      <c r="A46" s="479" t="s">
        <v>632</v>
      </c>
      <c r="B46" s="480" t="s">
        <v>633</v>
      </c>
      <c r="C46" s="59" t="s">
        <v>10</v>
      </c>
      <c r="D46" s="477">
        <v>48</v>
      </c>
      <c r="E46" s="60"/>
      <c r="F46" s="478">
        <f>D46*E46</f>
        <v>0</v>
      </c>
    </row>
    <row r="47" spans="1:6" ht="15">
      <c r="A47" s="479"/>
      <c r="B47" s="480"/>
      <c r="C47" s="59"/>
      <c r="D47" s="477"/>
      <c r="E47" s="60"/>
      <c r="F47" s="478"/>
    </row>
    <row r="48" spans="1:6" ht="45">
      <c r="A48" s="479" t="s">
        <v>634</v>
      </c>
      <c r="B48" s="480" t="s">
        <v>635</v>
      </c>
      <c r="C48" s="59" t="s">
        <v>10</v>
      </c>
      <c r="D48" s="477">
        <v>232</v>
      </c>
      <c r="E48" s="60"/>
      <c r="F48" s="478">
        <f>D48*E48</f>
        <v>0</v>
      </c>
    </row>
    <row r="49" spans="1:6" ht="15">
      <c r="A49" s="479"/>
      <c r="B49" s="480"/>
      <c r="C49" s="59"/>
      <c r="D49" s="477"/>
      <c r="E49" s="60"/>
      <c r="F49" s="478"/>
    </row>
    <row r="50" spans="1:6" ht="45">
      <c r="A50" s="479" t="s">
        <v>636</v>
      </c>
      <c r="B50" s="480" t="s">
        <v>637</v>
      </c>
      <c r="C50" s="59" t="s">
        <v>10</v>
      </c>
      <c r="D50" s="477">
        <v>232</v>
      </c>
      <c r="E50" s="60"/>
      <c r="F50" s="478">
        <f>D50*E50</f>
        <v>0</v>
      </c>
    </row>
    <row r="51" spans="1:6" ht="15">
      <c r="A51" s="479"/>
      <c r="B51" s="480"/>
      <c r="C51" s="59"/>
      <c r="D51" s="477"/>
      <c r="E51" s="60"/>
      <c r="F51" s="478"/>
    </row>
    <row r="52" spans="1:6" ht="15">
      <c r="A52" s="479" t="s">
        <v>638</v>
      </c>
      <c r="B52" s="480" t="s">
        <v>639</v>
      </c>
      <c r="C52" s="59" t="s">
        <v>9</v>
      </c>
      <c r="D52" s="477">
        <v>222</v>
      </c>
      <c r="E52" s="60"/>
      <c r="F52" s="478">
        <f>D52*E52</f>
        <v>0</v>
      </c>
    </row>
    <row r="53" spans="1:6" ht="15">
      <c r="A53" s="479"/>
      <c r="B53" s="480"/>
      <c r="C53" s="59"/>
      <c r="D53" s="477"/>
      <c r="E53" s="60"/>
      <c r="F53" s="478"/>
    </row>
    <row r="54" spans="1:6" ht="60">
      <c r="A54" s="479" t="s">
        <v>640</v>
      </c>
      <c r="B54" s="480" t="s">
        <v>641</v>
      </c>
      <c r="C54" s="59" t="s">
        <v>10</v>
      </c>
      <c r="D54" s="477">
        <v>23</v>
      </c>
      <c r="E54" s="60"/>
      <c r="F54" s="478">
        <f>D54*E54</f>
        <v>0</v>
      </c>
    </row>
    <row r="55" spans="1:6" ht="15">
      <c r="A55" s="479"/>
      <c r="B55" s="480"/>
      <c r="C55" s="59"/>
      <c r="D55" s="477"/>
      <c r="E55" s="60"/>
      <c r="F55" s="478"/>
    </row>
    <row r="56" spans="1:6" ht="75">
      <c r="A56" s="479" t="s">
        <v>642</v>
      </c>
      <c r="B56" s="480" t="s">
        <v>643</v>
      </c>
      <c r="C56" s="59" t="s">
        <v>10</v>
      </c>
      <c r="D56" s="477">
        <v>82</v>
      </c>
      <c r="E56" s="60"/>
      <c r="F56" s="478">
        <f>D56*E56</f>
        <v>0</v>
      </c>
    </row>
    <row r="57" spans="1:6" ht="15">
      <c r="A57" s="479"/>
      <c r="B57" s="480"/>
      <c r="C57" s="59"/>
      <c r="D57" s="477"/>
      <c r="E57" s="60"/>
      <c r="F57" s="478"/>
    </row>
    <row r="58" spans="1:6" ht="30">
      <c r="A58" s="479" t="s">
        <v>644</v>
      </c>
      <c r="B58" s="480" t="s">
        <v>645</v>
      </c>
      <c r="C58" s="59" t="s">
        <v>10</v>
      </c>
      <c r="D58" s="477">
        <v>232</v>
      </c>
      <c r="E58" s="60"/>
      <c r="F58" s="478">
        <f>D58*E58</f>
        <v>0</v>
      </c>
    </row>
    <row r="59" spans="1:6" ht="15">
      <c r="A59" s="479"/>
      <c r="B59" s="480"/>
      <c r="C59" s="59"/>
      <c r="D59" s="477"/>
      <c r="E59" s="60"/>
      <c r="F59" s="478"/>
    </row>
    <row r="60" spans="1:6" ht="30">
      <c r="A60" s="479" t="s">
        <v>646</v>
      </c>
      <c r="B60" s="480" t="s">
        <v>647</v>
      </c>
      <c r="C60" s="59" t="s">
        <v>10</v>
      </c>
      <c r="D60" s="477">
        <v>108</v>
      </c>
      <c r="E60" s="60"/>
      <c r="F60" s="478">
        <f>D60*E60</f>
        <v>0</v>
      </c>
    </row>
    <row r="61" spans="1:6" ht="15">
      <c r="A61" s="479"/>
      <c r="B61" s="480"/>
      <c r="C61" s="59"/>
      <c r="D61" s="477"/>
      <c r="E61" s="60"/>
      <c r="F61" s="478"/>
    </row>
    <row r="62" spans="1:6" ht="30">
      <c r="A62" s="479" t="s">
        <v>648</v>
      </c>
      <c r="B62" s="480" t="s">
        <v>649</v>
      </c>
      <c r="C62" s="59" t="s">
        <v>10</v>
      </c>
      <c r="D62" s="477">
        <v>48</v>
      </c>
      <c r="E62" s="60"/>
      <c r="F62" s="478">
        <f>D62*E62</f>
        <v>0</v>
      </c>
    </row>
    <row r="63" spans="1:6" ht="15">
      <c r="A63" s="479"/>
      <c r="B63" s="480"/>
      <c r="C63" s="59"/>
      <c r="D63" s="477"/>
      <c r="E63" s="60"/>
      <c r="F63" s="478"/>
    </row>
    <row r="64" spans="1:6" ht="30">
      <c r="A64" s="479" t="s">
        <v>650</v>
      </c>
      <c r="B64" s="480" t="s">
        <v>651</v>
      </c>
      <c r="C64" s="59" t="s">
        <v>9</v>
      </c>
      <c r="D64" s="477">
        <v>5</v>
      </c>
      <c r="E64" s="60"/>
      <c r="F64" s="478">
        <f>D64*E64</f>
        <v>0</v>
      </c>
    </row>
    <row r="65" spans="1:6" ht="15">
      <c r="A65" s="479"/>
      <c r="B65" s="480"/>
      <c r="C65" s="59"/>
      <c r="D65" s="477"/>
      <c r="E65" s="60"/>
      <c r="F65" s="478"/>
    </row>
    <row r="66" spans="1:6" ht="30">
      <c r="A66" s="479" t="s">
        <v>652</v>
      </c>
      <c r="B66" s="480" t="s">
        <v>653</v>
      </c>
      <c r="C66" s="59" t="s">
        <v>9</v>
      </c>
      <c r="D66" s="477">
        <v>2</v>
      </c>
      <c r="E66" s="60"/>
      <c r="F66" s="478">
        <f>D66*E66</f>
        <v>0</v>
      </c>
    </row>
    <row r="67" spans="1:6" ht="15">
      <c r="A67" s="479"/>
      <c r="B67" s="480"/>
      <c r="C67" s="59"/>
      <c r="D67" s="477"/>
      <c r="E67" s="60"/>
      <c r="F67" s="478"/>
    </row>
    <row r="68" spans="1:6" ht="30">
      <c r="A68" s="479" t="s">
        <v>654</v>
      </c>
      <c r="B68" s="480" t="s">
        <v>655</v>
      </c>
      <c r="C68" s="59" t="s">
        <v>9</v>
      </c>
      <c r="D68" s="477">
        <v>2</v>
      </c>
      <c r="E68" s="60"/>
      <c r="F68" s="478">
        <f>D68*E68</f>
        <v>0</v>
      </c>
    </row>
    <row r="69" spans="1:6" ht="15">
      <c r="A69" s="479"/>
      <c r="B69" s="480"/>
      <c r="C69" s="59"/>
      <c r="D69" s="477"/>
      <c r="E69" s="60"/>
      <c r="F69" s="478"/>
    </row>
    <row r="70" spans="1:6" ht="30">
      <c r="A70" s="479" t="s">
        <v>656</v>
      </c>
      <c r="B70" s="480" t="s">
        <v>657</v>
      </c>
      <c r="C70" s="59" t="s">
        <v>9</v>
      </c>
      <c r="D70" s="477">
        <v>2</v>
      </c>
      <c r="E70" s="60"/>
      <c r="F70" s="478">
        <f>D70*E70</f>
        <v>0</v>
      </c>
    </row>
    <row r="71" spans="1:6" ht="15">
      <c r="A71" s="479"/>
      <c r="B71" s="480"/>
      <c r="C71" s="59"/>
      <c r="D71" s="477"/>
      <c r="E71" s="60"/>
      <c r="F71" s="478"/>
    </row>
    <row r="72" spans="1:6" ht="15">
      <c r="A72" s="479" t="s">
        <v>658</v>
      </c>
      <c r="B72" s="480" t="s">
        <v>659</v>
      </c>
      <c r="C72" s="59" t="s">
        <v>89</v>
      </c>
      <c r="D72" s="477">
        <v>0.1</v>
      </c>
      <c r="E72" s="60"/>
      <c r="F72" s="478">
        <f>D72*E72</f>
        <v>0</v>
      </c>
    </row>
    <row r="73" spans="1:6" ht="15">
      <c r="A73" s="479"/>
      <c r="B73" s="480"/>
      <c r="C73" s="59"/>
      <c r="D73" s="477"/>
      <c r="E73" s="60"/>
      <c r="F73" s="478"/>
    </row>
    <row r="74" spans="1:6" ht="15">
      <c r="A74" s="479" t="s">
        <v>660</v>
      </c>
      <c r="B74" s="480" t="s">
        <v>661</v>
      </c>
      <c r="C74" s="59" t="s">
        <v>9</v>
      </c>
      <c r="D74" s="477">
        <v>10</v>
      </c>
      <c r="E74" s="60"/>
      <c r="F74" s="478">
        <f>D74*E74</f>
        <v>0</v>
      </c>
    </row>
    <row r="75" spans="1:6" ht="15">
      <c r="A75" s="479"/>
      <c r="B75" s="480"/>
      <c r="C75" s="59"/>
      <c r="D75" s="477"/>
      <c r="E75" s="60"/>
      <c r="F75" s="478"/>
    </row>
    <row r="76" spans="1:6" ht="45">
      <c r="A76" s="479" t="s">
        <v>662</v>
      </c>
      <c r="B76" s="480" t="s">
        <v>663</v>
      </c>
      <c r="C76" s="59" t="s">
        <v>10</v>
      </c>
      <c r="D76" s="477">
        <v>11</v>
      </c>
      <c r="E76" s="60"/>
      <c r="F76" s="478">
        <f>D76*E76</f>
        <v>0</v>
      </c>
    </row>
    <row r="77" spans="1:6" ht="15">
      <c r="A77" s="479"/>
      <c r="B77" s="480"/>
      <c r="C77" s="59"/>
      <c r="D77" s="477"/>
      <c r="E77" s="60"/>
      <c r="F77" s="478"/>
    </row>
    <row r="78" spans="1:6" ht="30">
      <c r="A78" s="479" t="s">
        <v>664</v>
      </c>
      <c r="B78" s="480" t="s">
        <v>665</v>
      </c>
      <c r="C78" s="59" t="s">
        <v>9</v>
      </c>
      <c r="D78" s="477">
        <v>54</v>
      </c>
      <c r="E78" s="60"/>
      <c r="F78" s="478">
        <f>D78*E78</f>
        <v>0</v>
      </c>
    </row>
    <row r="79" spans="1:6" ht="15">
      <c r="A79" s="479"/>
      <c r="B79" s="480"/>
      <c r="C79" s="59"/>
      <c r="D79" s="477"/>
      <c r="E79" s="60"/>
      <c r="F79" s="478"/>
    </row>
    <row r="80" spans="1:6" ht="30">
      <c r="A80" s="479" t="s">
        <v>666</v>
      </c>
      <c r="B80" s="480" t="s">
        <v>667</v>
      </c>
      <c r="C80" s="59" t="s">
        <v>8</v>
      </c>
      <c r="D80" s="477">
        <v>8</v>
      </c>
      <c r="E80" s="60"/>
      <c r="F80" s="478">
        <f>D80*E80</f>
        <v>0</v>
      </c>
    </row>
    <row r="81" spans="1:6" ht="15">
      <c r="A81" s="479"/>
      <c r="B81" s="480"/>
      <c r="C81" s="59"/>
      <c r="D81" s="477"/>
      <c r="E81" s="60"/>
      <c r="F81" s="478"/>
    </row>
    <row r="82" spans="1:6" ht="45">
      <c r="A82" s="479" t="s">
        <v>668</v>
      </c>
      <c r="B82" s="480" t="s">
        <v>669</v>
      </c>
      <c r="C82" s="59" t="s">
        <v>8</v>
      </c>
      <c r="D82" s="477">
        <v>9</v>
      </c>
      <c r="E82" s="60"/>
      <c r="F82" s="478">
        <f>D82*E82</f>
        <v>0</v>
      </c>
    </row>
    <row r="83" spans="1:6" ht="15">
      <c r="A83" s="479"/>
      <c r="B83" s="480"/>
      <c r="C83" s="59"/>
      <c r="D83" s="477"/>
      <c r="E83" s="60"/>
      <c r="F83" s="478"/>
    </row>
    <row r="84" spans="1:6" ht="45">
      <c r="A84" s="479" t="s">
        <v>670</v>
      </c>
      <c r="B84" s="480" t="s">
        <v>671</v>
      </c>
      <c r="C84" s="59" t="s">
        <v>8</v>
      </c>
      <c r="D84" s="477">
        <v>5</v>
      </c>
      <c r="E84" s="60"/>
      <c r="F84" s="478">
        <f>D84*E84</f>
        <v>0</v>
      </c>
    </row>
    <row r="85" spans="1:6" ht="15">
      <c r="A85" s="479"/>
      <c r="B85" s="480"/>
      <c r="C85" s="59"/>
      <c r="D85" s="477"/>
      <c r="E85" s="60"/>
      <c r="F85" s="478"/>
    </row>
    <row r="86" spans="1:6" ht="45">
      <c r="A86" s="479" t="s">
        <v>672</v>
      </c>
      <c r="B86" s="480" t="s">
        <v>673</v>
      </c>
      <c r="C86" s="59" t="s">
        <v>8</v>
      </c>
      <c r="D86" s="477">
        <v>4</v>
      </c>
      <c r="E86" s="60"/>
      <c r="F86" s="478">
        <f>D86*E86</f>
        <v>0</v>
      </c>
    </row>
    <row r="87" spans="1:6" ht="15">
      <c r="A87" s="479"/>
      <c r="B87" s="480"/>
      <c r="C87" s="59"/>
      <c r="D87" s="477"/>
      <c r="E87" s="60"/>
      <c r="F87" s="478"/>
    </row>
    <row r="88" spans="1:6" ht="30">
      <c r="A88" s="479" t="s">
        <v>674</v>
      </c>
      <c r="B88" s="480" t="s">
        <v>675</v>
      </c>
      <c r="C88" s="59" t="s">
        <v>11</v>
      </c>
      <c r="D88" s="477">
        <v>222</v>
      </c>
      <c r="E88" s="60"/>
      <c r="F88" s="478">
        <f>D88*E88</f>
        <v>0</v>
      </c>
    </row>
    <row r="89" spans="1:6" ht="15">
      <c r="A89" s="479"/>
      <c r="B89" s="480"/>
      <c r="C89" s="59"/>
      <c r="D89" s="477"/>
      <c r="E89" s="60"/>
      <c r="F89" s="478"/>
    </row>
    <row r="90" spans="1:6" ht="30">
      <c r="A90" s="479" t="s">
        <v>676</v>
      </c>
      <c r="B90" s="480" t="s">
        <v>677</v>
      </c>
      <c r="C90" s="59" t="s">
        <v>21</v>
      </c>
      <c r="D90" s="477">
        <v>30</v>
      </c>
      <c r="E90" s="60"/>
      <c r="F90" s="478">
        <f>D90*E90</f>
        <v>0</v>
      </c>
    </row>
    <row r="91" spans="1:6" ht="15">
      <c r="A91" s="479"/>
      <c r="B91" s="480"/>
      <c r="C91" s="59"/>
      <c r="D91" s="477"/>
      <c r="E91" s="60"/>
      <c r="F91" s="478"/>
    </row>
    <row r="92" spans="1:6" ht="45">
      <c r="A92" s="479"/>
      <c r="B92" s="480" t="s">
        <v>678</v>
      </c>
      <c r="C92" s="59"/>
      <c r="D92" s="477"/>
      <c r="E92" s="60"/>
      <c r="F92" s="478"/>
    </row>
    <row r="93" spans="1:6" ht="45">
      <c r="A93" s="479" t="s">
        <v>679</v>
      </c>
      <c r="B93" s="480" t="s">
        <v>680</v>
      </c>
      <c r="C93" s="59" t="s">
        <v>8</v>
      </c>
      <c r="D93" s="477">
        <v>4</v>
      </c>
      <c r="E93" s="60"/>
      <c r="F93" s="478">
        <f>D93*E93</f>
        <v>0</v>
      </c>
    </row>
    <row r="94" spans="1:6" ht="30">
      <c r="A94" s="479" t="s">
        <v>681</v>
      </c>
      <c r="B94" s="480" t="s">
        <v>682</v>
      </c>
      <c r="C94" s="59" t="s">
        <v>8</v>
      </c>
      <c r="D94" s="477">
        <v>1</v>
      </c>
      <c r="E94" s="60"/>
      <c r="F94" s="478">
        <f>D94*E94</f>
        <v>0</v>
      </c>
    </row>
    <row r="95" spans="1:6" ht="45">
      <c r="A95" s="479" t="s">
        <v>683</v>
      </c>
      <c r="B95" s="480" t="s">
        <v>684</v>
      </c>
      <c r="C95" s="59" t="s">
        <v>8</v>
      </c>
      <c r="D95" s="477">
        <v>2</v>
      </c>
      <c r="E95" s="60"/>
      <c r="F95" s="478">
        <f>D95*E95</f>
        <v>0</v>
      </c>
    </row>
    <row r="96" spans="1:6" ht="30">
      <c r="A96" s="479" t="s">
        <v>685</v>
      </c>
      <c r="B96" s="480" t="s">
        <v>686</v>
      </c>
      <c r="C96" s="59" t="s">
        <v>8</v>
      </c>
      <c r="D96" s="477">
        <v>1</v>
      </c>
      <c r="E96" s="60"/>
      <c r="F96" s="478">
        <f>D96*E96</f>
        <v>0</v>
      </c>
    </row>
    <row r="97" spans="1:6" ht="30">
      <c r="A97" s="479" t="s">
        <v>687</v>
      </c>
      <c r="B97" s="480" t="s">
        <v>688</v>
      </c>
      <c r="C97" s="59" t="s">
        <v>8</v>
      </c>
      <c r="D97" s="477">
        <v>1</v>
      </c>
      <c r="E97" s="60"/>
      <c r="F97" s="478">
        <f>D97*E97</f>
        <v>0</v>
      </c>
    </row>
    <row r="98" spans="1:6" ht="15">
      <c r="A98" s="479"/>
      <c r="B98" s="480"/>
      <c r="C98" s="59"/>
      <c r="D98" s="477"/>
      <c r="E98" s="60"/>
      <c r="F98" s="478"/>
    </row>
    <row r="99" spans="1:6" ht="45">
      <c r="A99" s="479" t="s">
        <v>689</v>
      </c>
      <c r="B99" s="480" t="s">
        <v>690</v>
      </c>
      <c r="C99" s="59"/>
      <c r="D99" s="477"/>
      <c r="E99" s="60"/>
      <c r="F99" s="478">
        <f>SUM(F24:F90)*0.1</f>
        <v>0</v>
      </c>
    </row>
    <row r="100" spans="1:6" ht="15.6" thickBot="1">
      <c r="A100" s="108"/>
      <c r="B100" s="76"/>
      <c r="C100" s="95"/>
      <c r="D100" s="78"/>
      <c r="E100" s="482"/>
      <c r="F100" s="69"/>
    </row>
    <row r="101" spans="1:6" ht="19.8" thickBot="1">
      <c r="A101" s="86" t="s">
        <v>591</v>
      </c>
      <c r="B101" s="483" t="s">
        <v>512</v>
      </c>
      <c r="C101" s="62"/>
      <c r="D101" s="63"/>
      <c r="E101" s="64" t="s">
        <v>612</v>
      </c>
      <c r="F101" s="484">
        <f>SUM(F24:F100)</f>
        <v>0</v>
      </c>
    </row>
    <row r="102" spans="1:6" ht="15.6" thickBot="1">
      <c r="A102" s="83"/>
      <c r="B102" s="485"/>
      <c r="C102" s="80"/>
      <c r="D102" s="81"/>
      <c r="E102" s="82"/>
      <c r="F102" s="85"/>
    </row>
    <row r="103" spans="1:6" ht="19.8" thickBot="1">
      <c r="A103" s="86" t="s">
        <v>592</v>
      </c>
      <c r="B103" s="483" t="s">
        <v>691</v>
      </c>
      <c r="C103" s="62"/>
      <c r="D103" s="63"/>
      <c r="E103" s="64"/>
      <c r="F103" s="65"/>
    </row>
    <row r="104" spans="1:6" ht="15">
      <c r="A104" s="475"/>
      <c r="B104" s="476"/>
      <c r="C104" s="59"/>
      <c r="D104" s="477"/>
      <c r="E104" s="60"/>
      <c r="F104" s="478"/>
    </row>
    <row r="105" spans="1:6" ht="30">
      <c r="A105" s="479"/>
      <c r="B105" s="480" t="s">
        <v>692</v>
      </c>
      <c r="C105" s="59"/>
      <c r="D105" s="477"/>
      <c r="E105" s="60"/>
      <c r="F105" s="478"/>
    </row>
    <row r="106" spans="1:6" ht="15">
      <c r="A106" s="479" t="s">
        <v>693</v>
      </c>
      <c r="B106" s="480" t="s">
        <v>600</v>
      </c>
      <c r="C106" s="59" t="s">
        <v>8</v>
      </c>
      <c r="D106" s="477">
        <v>1</v>
      </c>
      <c r="E106" s="60"/>
      <c r="F106" s="478">
        <f>D106*E106</f>
        <v>0</v>
      </c>
    </row>
    <row r="107" spans="1:6" ht="15">
      <c r="A107" s="479" t="s">
        <v>694</v>
      </c>
      <c r="B107" s="480" t="s">
        <v>602</v>
      </c>
      <c r="C107" s="59" t="s">
        <v>8</v>
      </c>
      <c r="D107" s="477">
        <v>1</v>
      </c>
      <c r="E107" s="60"/>
      <c r="F107" s="478">
        <f>D107*E107</f>
        <v>0</v>
      </c>
    </row>
    <row r="108" spans="1:6" ht="15">
      <c r="A108" s="479"/>
      <c r="B108" s="480"/>
      <c r="C108" s="59"/>
      <c r="D108" s="477"/>
      <c r="E108" s="60"/>
      <c r="F108" s="478"/>
    </row>
    <row r="109" spans="1:6" ht="30">
      <c r="A109" s="479" t="s">
        <v>695</v>
      </c>
      <c r="B109" s="480" t="s">
        <v>696</v>
      </c>
      <c r="C109" s="59" t="s">
        <v>8</v>
      </c>
      <c r="D109" s="477">
        <v>2</v>
      </c>
      <c r="E109" s="60"/>
      <c r="F109" s="478">
        <f>D109*E109</f>
        <v>0</v>
      </c>
    </row>
    <row r="110" spans="1:6" ht="15">
      <c r="A110" s="479"/>
      <c r="B110" s="480"/>
      <c r="C110" s="59"/>
      <c r="D110" s="477"/>
      <c r="E110" s="60"/>
      <c r="F110" s="478"/>
    </row>
    <row r="111" spans="1:6" ht="30">
      <c r="A111" s="479" t="s">
        <v>697</v>
      </c>
      <c r="B111" s="480" t="s">
        <v>698</v>
      </c>
      <c r="C111" s="59" t="s">
        <v>8</v>
      </c>
      <c r="D111" s="477">
        <v>1</v>
      </c>
      <c r="E111" s="60"/>
      <c r="F111" s="478">
        <f>D111*E111</f>
        <v>0</v>
      </c>
    </row>
    <row r="112" spans="1:6" ht="15">
      <c r="A112" s="479"/>
      <c r="B112" s="480"/>
      <c r="C112" s="59"/>
      <c r="D112" s="477"/>
      <c r="E112" s="60"/>
      <c r="F112" s="478"/>
    </row>
    <row r="113" spans="1:6" ht="45">
      <c r="A113" s="479" t="s">
        <v>699</v>
      </c>
      <c r="B113" s="480" t="s">
        <v>700</v>
      </c>
      <c r="C113" s="59" t="s">
        <v>8</v>
      </c>
      <c r="D113" s="477">
        <v>7</v>
      </c>
      <c r="E113" s="60"/>
      <c r="F113" s="478">
        <f>D113*E113</f>
        <v>0</v>
      </c>
    </row>
    <row r="114" spans="1:6" ht="15">
      <c r="A114" s="479"/>
      <c r="B114" s="480"/>
      <c r="C114" s="59"/>
      <c r="D114" s="477"/>
      <c r="E114" s="60"/>
      <c r="F114" s="478"/>
    </row>
    <row r="115" spans="1:6" ht="30">
      <c r="A115" s="479" t="s">
        <v>701</v>
      </c>
      <c r="B115" s="480" t="s">
        <v>702</v>
      </c>
      <c r="C115" s="59" t="s">
        <v>11</v>
      </c>
      <c r="D115" s="477">
        <v>222</v>
      </c>
      <c r="E115" s="60"/>
      <c r="F115" s="478">
        <f>D115*E115</f>
        <v>0</v>
      </c>
    </row>
    <row r="116" spans="1:6" ht="15">
      <c r="A116" s="479"/>
      <c r="B116" s="480"/>
      <c r="C116" s="59"/>
      <c r="D116" s="477"/>
      <c r="E116" s="60"/>
      <c r="F116" s="478"/>
    </row>
    <row r="117" spans="1:6" ht="30">
      <c r="A117" s="479" t="s">
        <v>703</v>
      </c>
      <c r="B117" s="480" t="s">
        <v>704</v>
      </c>
      <c r="C117" s="59" t="s">
        <v>8</v>
      </c>
      <c r="D117" s="477">
        <v>32</v>
      </c>
      <c r="E117" s="60"/>
      <c r="F117" s="478">
        <f>D117*E117</f>
        <v>0</v>
      </c>
    </row>
    <row r="118" spans="1:6" ht="15">
      <c r="A118" s="479"/>
      <c r="B118" s="480"/>
      <c r="C118" s="59"/>
      <c r="D118" s="477"/>
      <c r="E118" s="60"/>
      <c r="F118" s="478"/>
    </row>
    <row r="119" spans="1:6" ht="30">
      <c r="A119" s="479" t="s">
        <v>705</v>
      </c>
      <c r="B119" s="480" t="s">
        <v>706</v>
      </c>
      <c r="C119" s="59" t="s">
        <v>8</v>
      </c>
      <c r="D119" s="477">
        <v>13</v>
      </c>
      <c r="E119" s="60"/>
      <c r="F119" s="478">
        <f>D119*E119</f>
        <v>0</v>
      </c>
    </row>
    <row r="120" spans="1:6" ht="15">
      <c r="A120" s="479"/>
      <c r="B120" s="480"/>
      <c r="C120" s="59"/>
      <c r="D120" s="477"/>
      <c r="E120" s="60"/>
      <c r="F120" s="478"/>
    </row>
    <row r="121" spans="1:6" ht="30">
      <c r="A121" s="479" t="s">
        <v>707</v>
      </c>
      <c r="B121" s="480" t="s">
        <v>708</v>
      </c>
      <c r="C121" s="59" t="s">
        <v>8</v>
      </c>
      <c r="D121" s="477">
        <v>1</v>
      </c>
      <c r="E121" s="60"/>
      <c r="F121" s="478">
        <f>D121*E121</f>
        <v>0</v>
      </c>
    </row>
    <row r="122" spans="1:6" ht="15">
      <c r="A122" s="479"/>
      <c r="B122" s="480"/>
      <c r="C122" s="59"/>
      <c r="D122" s="477"/>
      <c r="E122" s="60"/>
      <c r="F122" s="478"/>
    </row>
    <row r="123" spans="1:6" ht="30">
      <c r="A123" s="479" t="s">
        <v>709</v>
      </c>
      <c r="B123" s="480" t="s">
        <v>710</v>
      </c>
      <c r="C123" s="59" t="s">
        <v>11</v>
      </c>
      <c r="D123" s="477">
        <v>222</v>
      </c>
      <c r="E123" s="60"/>
      <c r="F123" s="478">
        <f>D123*E123</f>
        <v>0</v>
      </c>
    </row>
    <row r="124" spans="1:6" ht="15">
      <c r="A124" s="479"/>
      <c r="B124" s="480"/>
      <c r="C124" s="59"/>
      <c r="D124" s="477"/>
      <c r="E124" s="60"/>
      <c r="F124" s="478"/>
    </row>
    <row r="125" spans="1:6" ht="15">
      <c r="A125" s="479" t="s">
        <v>711</v>
      </c>
      <c r="B125" s="480" t="s">
        <v>712</v>
      </c>
      <c r="C125" s="59" t="s">
        <v>8</v>
      </c>
      <c r="D125" s="477">
        <v>8</v>
      </c>
      <c r="E125" s="60"/>
      <c r="F125" s="478">
        <f>D125*E125</f>
        <v>0</v>
      </c>
    </row>
    <row r="126" spans="1:6" ht="15">
      <c r="A126" s="479"/>
      <c r="B126" s="480"/>
      <c r="C126" s="59"/>
      <c r="D126" s="477"/>
      <c r="E126" s="60"/>
      <c r="F126" s="478"/>
    </row>
    <row r="127" spans="1:6" ht="15">
      <c r="A127" s="479" t="s">
        <v>713</v>
      </c>
      <c r="B127" s="480" t="s">
        <v>714</v>
      </c>
      <c r="C127" s="59" t="s">
        <v>8</v>
      </c>
      <c r="D127" s="477">
        <v>13</v>
      </c>
      <c r="E127" s="60"/>
      <c r="F127" s="478">
        <f>D127*E127</f>
        <v>0</v>
      </c>
    </row>
    <row r="128" spans="1:6" ht="15">
      <c r="A128" s="479"/>
      <c r="B128" s="480"/>
      <c r="C128" s="59"/>
      <c r="D128" s="477"/>
      <c r="E128" s="60"/>
      <c r="F128" s="478"/>
    </row>
    <row r="129" spans="1:6" ht="15">
      <c r="A129" s="479" t="s">
        <v>715</v>
      </c>
      <c r="B129" s="480" t="s">
        <v>716</v>
      </c>
      <c r="C129" s="59" t="s">
        <v>8</v>
      </c>
      <c r="D129" s="477">
        <v>5</v>
      </c>
      <c r="E129" s="60"/>
      <c r="F129" s="478">
        <f>D129*E129</f>
        <v>0</v>
      </c>
    </row>
    <row r="130" spans="1:6" ht="15">
      <c r="A130" s="479"/>
      <c r="B130" s="480"/>
      <c r="C130" s="59"/>
      <c r="D130" s="477"/>
      <c r="E130" s="60"/>
      <c r="F130" s="478"/>
    </row>
    <row r="131" spans="1:6" ht="15">
      <c r="A131" s="479" t="s">
        <v>717</v>
      </c>
      <c r="B131" s="480" t="s">
        <v>718</v>
      </c>
      <c r="C131" s="59" t="s">
        <v>8</v>
      </c>
      <c r="D131" s="477">
        <v>9</v>
      </c>
      <c r="E131" s="60"/>
      <c r="F131" s="478">
        <f>D131*E131</f>
        <v>0</v>
      </c>
    </row>
    <row r="132" spans="1:6" ht="15">
      <c r="A132" s="479"/>
      <c r="B132" s="480"/>
      <c r="C132" s="59"/>
      <c r="D132" s="477"/>
      <c r="E132" s="60"/>
      <c r="F132" s="478"/>
    </row>
    <row r="133" spans="1:6" ht="15">
      <c r="A133" s="479" t="s">
        <v>719</v>
      </c>
      <c r="B133" s="480" t="s">
        <v>720</v>
      </c>
      <c r="C133" s="59" t="s">
        <v>8</v>
      </c>
      <c r="D133" s="477">
        <v>2</v>
      </c>
      <c r="E133" s="60"/>
      <c r="F133" s="478">
        <f>D133*E133</f>
        <v>0</v>
      </c>
    </row>
    <row r="134" spans="1:6" ht="15">
      <c r="A134" s="479"/>
      <c r="B134" s="480"/>
      <c r="C134" s="59"/>
      <c r="D134" s="477"/>
      <c r="E134" s="60"/>
      <c r="F134" s="478"/>
    </row>
    <row r="135" spans="1:6" ht="30">
      <c r="A135" s="479" t="s">
        <v>721</v>
      </c>
      <c r="B135" s="480" t="s">
        <v>722</v>
      </c>
      <c r="C135" s="59" t="s">
        <v>8</v>
      </c>
      <c r="D135" s="477">
        <v>5</v>
      </c>
      <c r="E135" s="60"/>
      <c r="F135" s="478">
        <f>D135*E135</f>
        <v>0</v>
      </c>
    </row>
    <row r="136" spans="1:6" ht="15">
      <c r="A136" s="479"/>
      <c r="B136" s="480"/>
      <c r="C136" s="59"/>
      <c r="D136" s="477"/>
      <c r="E136" s="60"/>
      <c r="F136" s="478"/>
    </row>
    <row r="137" spans="1:6" ht="30">
      <c r="A137" s="479" t="s">
        <v>723</v>
      </c>
      <c r="B137" s="480" t="s">
        <v>724</v>
      </c>
      <c r="C137" s="59" t="s">
        <v>8</v>
      </c>
      <c r="D137" s="477">
        <v>1</v>
      </c>
      <c r="E137" s="60"/>
      <c r="F137" s="478">
        <f>D137*E137</f>
        <v>0</v>
      </c>
    </row>
    <row r="138" spans="1:6" ht="15">
      <c r="A138" s="479"/>
      <c r="B138" s="480"/>
      <c r="C138" s="59"/>
      <c r="D138" s="477"/>
      <c r="E138" s="60"/>
      <c r="F138" s="478"/>
    </row>
    <row r="139" spans="1:6" ht="30">
      <c r="A139" s="479" t="s">
        <v>725</v>
      </c>
      <c r="B139" s="480" t="s">
        <v>726</v>
      </c>
      <c r="C139" s="59" t="s">
        <v>8</v>
      </c>
      <c r="D139" s="477">
        <v>1</v>
      </c>
      <c r="E139" s="60"/>
      <c r="F139" s="478">
        <f>D139*E139</f>
        <v>0</v>
      </c>
    </row>
    <row r="140" spans="1:6" ht="15">
      <c r="A140" s="479"/>
      <c r="B140" s="480"/>
      <c r="C140" s="59"/>
      <c r="D140" s="477"/>
      <c r="E140" s="60"/>
      <c r="F140" s="478"/>
    </row>
    <row r="141" spans="1:6" ht="30">
      <c r="A141" s="479" t="s">
        <v>727</v>
      </c>
      <c r="B141" s="480" t="s">
        <v>728</v>
      </c>
      <c r="C141" s="59" t="s">
        <v>8</v>
      </c>
      <c r="D141" s="477">
        <v>2</v>
      </c>
      <c r="E141" s="60"/>
      <c r="F141" s="478">
        <f>D141*E141</f>
        <v>0</v>
      </c>
    </row>
    <row r="142" spans="1:6" ht="15">
      <c r="A142" s="479"/>
      <c r="B142" s="480"/>
      <c r="C142" s="59"/>
      <c r="D142" s="477"/>
      <c r="E142" s="60"/>
      <c r="F142" s="478"/>
    </row>
    <row r="143" spans="1:6" ht="30">
      <c r="A143" s="479" t="s">
        <v>729</v>
      </c>
      <c r="B143" s="480" t="s">
        <v>730</v>
      </c>
      <c r="C143" s="59" t="s">
        <v>8</v>
      </c>
      <c r="D143" s="477">
        <v>9</v>
      </c>
      <c r="E143" s="60"/>
      <c r="F143" s="478">
        <f>D143*E143</f>
        <v>0</v>
      </c>
    </row>
    <row r="144" spans="1:6" ht="15">
      <c r="A144" s="479"/>
      <c r="B144" s="480"/>
      <c r="C144" s="59"/>
      <c r="D144" s="477"/>
      <c r="E144" s="60"/>
      <c r="F144" s="478"/>
    </row>
    <row r="145" spans="1:6" ht="15">
      <c r="A145" s="479" t="s">
        <v>731</v>
      </c>
      <c r="B145" s="480" t="s">
        <v>732</v>
      </c>
      <c r="C145" s="59" t="s">
        <v>8</v>
      </c>
      <c r="D145" s="477">
        <v>1</v>
      </c>
      <c r="E145" s="60"/>
      <c r="F145" s="478">
        <f>D145*E145</f>
        <v>0</v>
      </c>
    </row>
    <row r="146" spans="1:6" ht="15">
      <c r="A146" s="479"/>
      <c r="B146" s="480"/>
      <c r="C146" s="59"/>
      <c r="D146" s="477"/>
      <c r="E146" s="60"/>
      <c r="F146" s="478"/>
    </row>
    <row r="147" spans="1:6" ht="45">
      <c r="A147" s="479" t="s">
        <v>733</v>
      </c>
      <c r="B147" s="480" t="s">
        <v>734</v>
      </c>
      <c r="C147" s="59" t="s">
        <v>8</v>
      </c>
      <c r="D147" s="477">
        <v>1</v>
      </c>
      <c r="E147" s="60"/>
      <c r="F147" s="478">
        <f>D147*E147</f>
        <v>0</v>
      </c>
    </row>
    <row r="148" spans="1:6" ht="15">
      <c r="A148" s="479"/>
      <c r="B148" s="480"/>
      <c r="C148" s="59"/>
      <c r="D148" s="477"/>
      <c r="E148" s="60"/>
      <c r="F148" s="478"/>
    </row>
    <row r="149" spans="1:6" ht="15">
      <c r="A149" s="479" t="s">
        <v>735</v>
      </c>
      <c r="B149" s="480" t="s">
        <v>736</v>
      </c>
      <c r="C149" s="59" t="s">
        <v>8</v>
      </c>
      <c r="D149" s="477">
        <v>2</v>
      </c>
      <c r="E149" s="60"/>
      <c r="F149" s="478">
        <f>D149*E149</f>
        <v>0</v>
      </c>
    </row>
    <row r="150" spans="1:6" ht="15">
      <c r="A150" s="479"/>
      <c r="B150" s="480"/>
      <c r="C150" s="59"/>
      <c r="D150" s="477"/>
      <c r="E150" s="60"/>
      <c r="F150" s="478"/>
    </row>
    <row r="151" spans="1:6" ht="30">
      <c r="A151" s="479" t="s">
        <v>737</v>
      </c>
      <c r="B151" s="480" t="s">
        <v>738</v>
      </c>
      <c r="C151" s="59" t="s">
        <v>11</v>
      </c>
      <c r="D151" s="477">
        <v>222</v>
      </c>
      <c r="E151" s="60"/>
      <c r="F151" s="478">
        <f>D151*E151</f>
        <v>0</v>
      </c>
    </row>
    <row r="152" spans="1:6" ht="15">
      <c r="A152" s="479"/>
      <c r="B152" s="480"/>
      <c r="C152" s="59"/>
      <c r="D152" s="477"/>
      <c r="E152" s="60"/>
      <c r="F152" s="478"/>
    </row>
    <row r="153" spans="1:6" ht="45">
      <c r="A153" s="479" t="s">
        <v>739</v>
      </c>
      <c r="B153" s="480" t="s">
        <v>740</v>
      </c>
      <c r="C153" s="59"/>
      <c r="D153" s="477"/>
      <c r="E153" s="60"/>
      <c r="F153" s="478">
        <f>SUM(F104:F152)*0.1</f>
        <v>0</v>
      </c>
    </row>
    <row r="154" spans="1:6" ht="15.6" thickBot="1">
      <c r="A154" s="108"/>
      <c r="B154" s="76"/>
      <c r="C154" s="95"/>
      <c r="D154" s="78"/>
      <c r="E154" s="482"/>
      <c r="F154" s="69"/>
    </row>
    <row r="155" spans="1:6" ht="19.8" thickBot="1">
      <c r="A155" s="86" t="s">
        <v>592</v>
      </c>
      <c r="B155" s="483" t="s">
        <v>691</v>
      </c>
      <c r="C155" s="62"/>
      <c r="D155" s="63"/>
      <c r="E155" s="64" t="s">
        <v>612</v>
      </c>
      <c r="F155" s="484">
        <f>SUM(F103:F154)</f>
        <v>0</v>
      </c>
    </row>
    <row r="156" spans="1:6" ht="15.6" thickBot="1">
      <c r="A156" s="83"/>
      <c r="B156" s="485"/>
      <c r="C156" s="80"/>
      <c r="D156" s="81"/>
      <c r="E156" s="82"/>
      <c r="F156" s="85"/>
    </row>
    <row r="157" spans="1:6" ht="19.8" thickBot="1">
      <c r="A157" s="86" t="s">
        <v>594</v>
      </c>
      <c r="B157" s="483" t="s">
        <v>741</v>
      </c>
      <c r="C157" s="62"/>
      <c r="D157" s="63"/>
      <c r="E157" s="64"/>
      <c r="F157" s="65"/>
    </row>
    <row r="158" spans="1:6" ht="15">
      <c r="A158" s="475"/>
      <c r="B158" s="476"/>
      <c r="C158" s="59"/>
      <c r="D158" s="477"/>
      <c r="E158" s="60"/>
      <c r="F158" s="478"/>
    </row>
    <row r="159" spans="1:6" ht="15">
      <c r="A159" s="479"/>
      <c r="B159" s="476" t="s">
        <v>742</v>
      </c>
      <c r="C159" s="59"/>
      <c r="D159" s="477"/>
      <c r="E159" s="60"/>
      <c r="F159" s="478"/>
    </row>
    <row r="160" spans="1:6" ht="15">
      <c r="A160" s="479"/>
      <c r="B160" s="480"/>
      <c r="C160" s="59"/>
      <c r="D160" s="477"/>
      <c r="E160" s="60"/>
      <c r="F160" s="478"/>
    </row>
    <row r="161" spans="1:6" ht="15">
      <c r="A161" s="479" t="s">
        <v>743</v>
      </c>
      <c r="B161" s="480" t="s">
        <v>744</v>
      </c>
      <c r="C161" s="59" t="s">
        <v>11</v>
      </c>
      <c r="D161" s="477">
        <v>120</v>
      </c>
      <c r="E161" s="60"/>
      <c r="F161" s="478">
        <f>D161*E161</f>
        <v>0</v>
      </c>
    </row>
    <row r="162" spans="1:6" ht="15">
      <c r="A162" s="479"/>
      <c r="B162" s="480"/>
      <c r="C162" s="59"/>
      <c r="D162" s="477"/>
      <c r="E162" s="60"/>
      <c r="F162" s="478"/>
    </row>
    <row r="163" spans="1:6" ht="15">
      <c r="A163" s="479" t="s">
        <v>745</v>
      </c>
      <c r="B163" s="480" t="s">
        <v>746</v>
      </c>
      <c r="C163" s="59" t="s">
        <v>11</v>
      </c>
      <c r="D163" s="477">
        <v>120</v>
      </c>
      <c r="E163" s="60"/>
      <c r="F163" s="478">
        <f>D163*E163</f>
        <v>0</v>
      </c>
    </row>
    <row r="164" spans="1:6" ht="15">
      <c r="A164" s="479"/>
      <c r="B164" s="480"/>
      <c r="C164" s="59"/>
      <c r="D164" s="477"/>
      <c r="E164" s="60"/>
      <c r="F164" s="478"/>
    </row>
    <row r="165" spans="1:6" ht="15">
      <c r="A165" s="479"/>
      <c r="B165" s="476" t="s">
        <v>747</v>
      </c>
      <c r="C165" s="59"/>
      <c r="D165" s="477"/>
      <c r="E165" s="60"/>
      <c r="F165" s="478"/>
    </row>
    <row r="166" spans="1:6" ht="15">
      <c r="A166" s="479"/>
      <c r="B166" s="480"/>
      <c r="C166" s="59"/>
      <c r="D166" s="477"/>
      <c r="E166" s="60"/>
      <c r="F166" s="478"/>
    </row>
    <row r="167" spans="1:6" ht="15">
      <c r="A167" s="479" t="s">
        <v>748</v>
      </c>
      <c r="B167" s="480" t="s">
        <v>749</v>
      </c>
      <c r="C167" s="59" t="s">
        <v>8</v>
      </c>
      <c r="D167" s="477">
        <v>6</v>
      </c>
      <c r="E167" s="60"/>
      <c r="F167" s="478">
        <f>D167*E167</f>
        <v>0</v>
      </c>
    </row>
    <row r="168" spans="1:6" ht="15">
      <c r="A168" s="479"/>
      <c r="B168" s="480"/>
      <c r="C168" s="59"/>
      <c r="D168" s="477"/>
      <c r="E168" s="60"/>
      <c r="F168" s="478"/>
    </row>
    <row r="169" spans="1:6" ht="15">
      <c r="A169" s="479" t="s">
        <v>750</v>
      </c>
      <c r="B169" s="480" t="s">
        <v>751</v>
      </c>
      <c r="C169" s="59" t="s">
        <v>8</v>
      </c>
      <c r="D169" s="477">
        <v>1</v>
      </c>
      <c r="E169" s="60"/>
      <c r="F169" s="478">
        <f>D169*E169</f>
        <v>0</v>
      </c>
    </row>
    <row r="170" spans="1:6" ht="15">
      <c r="A170" s="479"/>
      <c r="B170" s="480"/>
      <c r="C170" s="59"/>
      <c r="D170" s="477"/>
      <c r="E170" s="60"/>
      <c r="F170" s="478"/>
    </row>
    <row r="171" spans="1:6" ht="15">
      <c r="A171" s="479" t="s">
        <v>752</v>
      </c>
      <c r="B171" s="480" t="s">
        <v>753</v>
      </c>
      <c r="C171" s="59" t="s">
        <v>8</v>
      </c>
      <c r="D171" s="477">
        <v>1</v>
      </c>
      <c r="E171" s="60"/>
      <c r="F171" s="478">
        <f>D171*E171</f>
        <v>0</v>
      </c>
    </row>
    <row r="172" spans="1:6" ht="15">
      <c r="A172" s="479"/>
      <c r="B172" s="480"/>
      <c r="C172" s="59"/>
      <c r="D172" s="477"/>
      <c r="E172" s="60"/>
      <c r="F172" s="478"/>
    </row>
    <row r="173" spans="1:6" ht="15">
      <c r="A173" s="479"/>
      <c r="B173" s="476" t="s">
        <v>754</v>
      </c>
      <c r="C173" s="59"/>
      <c r="D173" s="477"/>
      <c r="E173" s="60"/>
      <c r="F173" s="478"/>
    </row>
    <row r="174" spans="1:6" ht="15">
      <c r="A174" s="479"/>
      <c r="B174" s="480"/>
      <c r="C174" s="59"/>
      <c r="D174" s="477"/>
      <c r="E174" s="60"/>
      <c r="F174" s="478"/>
    </row>
    <row r="175" spans="1:6" ht="15">
      <c r="A175" s="479" t="s">
        <v>755</v>
      </c>
      <c r="B175" s="480" t="s">
        <v>756</v>
      </c>
      <c r="C175" s="59" t="s">
        <v>8</v>
      </c>
      <c r="D175" s="477">
        <v>2</v>
      </c>
      <c r="E175" s="60"/>
      <c r="F175" s="478">
        <f>D175*E175</f>
        <v>0</v>
      </c>
    </row>
    <row r="176" spans="1:6" ht="15">
      <c r="A176" s="479"/>
      <c r="B176" s="480"/>
      <c r="C176" s="59"/>
      <c r="D176" s="477"/>
      <c r="E176" s="60"/>
      <c r="F176" s="478"/>
    </row>
    <row r="177" spans="1:6" ht="15">
      <c r="A177" s="479" t="s">
        <v>757</v>
      </c>
      <c r="B177" s="480" t="s">
        <v>758</v>
      </c>
      <c r="C177" s="59" t="s">
        <v>8</v>
      </c>
      <c r="D177" s="477">
        <v>2</v>
      </c>
      <c r="E177" s="60"/>
      <c r="F177" s="478">
        <f>D177*E177</f>
        <v>0</v>
      </c>
    </row>
    <row r="178" spans="1:6" ht="15">
      <c r="A178" s="479"/>
      <c r="B178" s="480"/>
      <c r="C178" s="59"/>
      <c r="D178" s="477"/>
      <c r="E178" s="60"/>
      <c r="F178" s="478"/>
    </row>
    <row r="179" spans="1:6" ht="15">
      <c r="A179" s="479" t="s">
        <v>759</v>
      </c>
      <c r="B179" s="480" t="s">
        <v>760</v>
      </c>
      <c r="C179" s="59" t="s">
        <v>8</v>
      </c>
      <c r="D179" s="477">
        <v>1</v>
      </c>
      <c r="E179" s="60"/>
      <c r="F179" s="478">
        <f>D179*E179</f>
        <v>0</v>
      </c>
    </row>
    <row r="180" spans="1:6" ht="15">
      <c r="A180" s="479"/>
      <c r="B180" s="480"/>
      <c r="C180" s="59"/>
      <c r="D180" s="477"/>
      <c r="E180" s="60"/>
      <c r="F180" s="478"/>
    </row>
    <row r="181" spans="1:6" ht="15">
      <c r="A181" s="479" t="s">
        <v>761</v>
      </c>
      <c r="B181" s="480" t="s">
        <v>762</v>
      </c>
      <c r="C181" s="59" t="s">
        <v>8</v>
      </c>
      <c r="D181" s="477">
        <v>4</v>
      </c>
      <c r="E181" s="60"/>
      <c r="F181" s="478">
        <f>D181*E181</f>
        <v>0</v>
      </c>
    </row>
    <row r="182" spans="1:6" ht="15">
      <c r="A182" s="479"/>
      <c r="B182" s="480"/>
      <c r="C182" s="59"/>
      <c r="D182" s="477"/>
      <c r="E182" s="60"/>
      <c r="F182" s="478"/>
    </row>
    <row r="183" spans="1:6" ht="15">
      <c r="A183" s="479" t="s">
        <v>763</v>
      </c>
      <c r="B183" s="480" t="s">
        <v>764</v>
      </c>
      <c r="C183" s="59" t="s">
        <v>8</v>
      </c>
      <c r="D183" s="477">
        <v>2</v>
      </c>
      <c r="E183" s="60"/>
      <c r="F183" s="478">
        <f>D183*E183</f>
        <v>0</v>
      </c>
    </row>
    <row r="184" spans="1:6" ht="15">
      <c r="A184" s="479"/>
      <c r="B184" s="480"/>
      <c r="C184" s="59"/>
      <c r="D184" s="477"/>
      <c r="E184" s="60"/>
      <c r="F184" s="478"/>
    </row>
    <row r="185" spans="1:6" ht="15">
      <c r="A185" s="479" t="s">
        <v>765</v>
      </c>
      <c r="B185" s="480" t="s">
        <v>766</v>
      </c>
      <c r="C185" s="59" t="s">
        <v>8</v>
      </c>
      <c r="D185" s="477">
        <v>1</v>
      </c>
      <c r="E185" s="60"/>
      <c r="F185" s="478">
        <f>D185*E185</f>
        <v>0</v>
      </c>
    </row>
    <row r="186" spans="1:6" ht="15">
      <c r="A186" s="479"/>
      <c r="B186" s="480"/>
      <c r="C186" s="59"/>
      <c r="D186" s="477"/>
      <c r="E186" s="60"/>
      <c r="F186" s="478"/>
    </row>
    <row r="187" spans="1:6" ht="15">
      <c r="A187" s="479" t="s">
        <v>767</v>
      </c>
      <c r="B187" s="480" t="s">
        <v>768</v>
      </c>
      <c r="C187" s="59" t="s">
        <v>8</v>
      </c>
      <c r="D187" s="477">
        <v>3</v>
      </c>
      <c r="E187" s="60"/>
      <c r="F187" s="478">
        <f>D187*E187</f>
        <v>0</v>
      </c>
    </row>
    <row r="188" spans="1:6" ht="15">
      <c r="A188" s="479"/>
      <c r="B188" s="480"/>
      <c r="C188" s="59"/>
      <c r="D188" s="477"/>
      <c r="E188" s="60"/>
      <c r="F188" s="478"/>
    </row>
    <row r="189" spans="1:6" ht="15">
      <c r="A189" s="479" t="s">
        <v>769</v>
      </c>
      <c r="B189" s="480" t="s">
        <v>770</v>
      </c>
      <c r="C189" s="59" t="s">
        <v>8</v>
      </c>
      <c r="D189" s="477">
        <v>3</v>
      </c>
      <c r="E189" s="60"/>
      <c r="F189" s="478">
        <f>D189*E189</f>
        <v>0</v>
      </c>
    </row>
    <row r="190" spans="1:6" ht="15">
      <c r="A190" s="479"/>
      <c r="B190" s="480"/>
      <c r="C190" s="59"/>
      <c r="D190" s="477"/>
      <c r="E190" s="60"/>
      <c r="F190" s="478"/>
    </row>
    <row r="191" spans="1:6" ht="15">
      <c r="A191" s="479"/>
      <c r="B191" s="476" t="s">
        <v>771</v>
      </c>
      <c r="C191" s="59"/>
      <c r="D191" s="477"/>
      <c r="E191" s="60"/>
      <c r="F191" s="478"/>
    </row>
    <row r="192" spans="1:6" ht="15">
      <c r="A192" s="479"/>
      <c r="B192" s="480"/>
      <c r="C192" s="59"/>
      <c r="D192" s="477"/>
      <c r="E192" s="60"/>
      <c r="F192" s="478"/>
    </row>
    <row r="193" spans="1:6" ht="15">
      <c r="A193" s="479" t="s">
        <v>772</v>
      </c>
      <c r="B193" s="480" t="s">
        <v>773</v>
      </c>
      <c r="C193" s="59" t="s">
        <v>8</v>
      </c>
      <c r="D193" s="477">
        <v>5</v>
      </c>
      <c r="E193" s="60"/>
      <c r="F193" s="478">
        <f>D193*E193</f>
        <v>0</v>
      </c>
    </row>
    <row r="194" spans="1:6" ht="15">
      <c r="A194" s="479"/>
      <c r="B194" s="480"/>
      <c r="C194" s="59"/>
      <c r="D194" s="477"/>
      <c r="E194" s="60"/>
      <c r="F194" s="478"/>
    </row>
    <row r="195" spans="1:6" ht="15">
      <c r="A195" s="479" t="s">
        <v>774</v>
      </c>
      <c r="B195" s="480" t="s">
        <v>775</v>
      </c>
      <c r="C195" s="59" t="s">
        <v>8</v>
      </c>
      <c r="D195" s="477">
        <v>2</v>
      </c>
      <c r="E195" s="60"/>
      <c r="F195" s="478">
        <f>D195*E195</f>
        <v>0</v>
      </c>
    </row>
    <row r="196" spans="1:6" ht="15">
      <c r="A196" s="479"/>
      <c r="B196" s="480"/>
      <c r="C196" s="59"/>
      <c r="D196" s="477"/>
      <c r="E196" s="60"/>
      <c r="F196" s="478"/>
    </row>
    <row r="197" spans="1:6" ht="15">
      <c r="A197" s="479" t="s">
        <v>776</v>
      </c>
      <c r="B197" s="480" t="s">
        <v>777</v>
      </c>
      <c r="C197" s="59" t="s">
        <v>8</v>
      </c>
      <c r="D197" s="477">
        <v>2</v>
      </c>
      <c r="E197" s="60"/>
      <c r="F197" s="478">
        <f>D197*E197</f>
        <v>0</v>
      </c>
    </row>
    <row r="198" spans="1:6" ht="15">
      <c r="A198" s="479"/>
      <c r="B198" s="480"/>
      <c r="C198" s="59"/>
      <c r="D198" s="477"/>
      <c r="E198" s="60"/>
      <c r="F198" s="478"/>
    </row>
    <row r="199" spans="1:6" ht="15">
      <c r="A199" s="479"/>
      <c r="B199" s="476" t="s">
        <v>778</v>
      </c>
      <c r="C199" s="59"/>
      <c r="D199" s="477"/>
      <c r="E199" s="60"/>
      <c r="F199" s="478"/>
    </row>
    <row r="200" spans="1:6" ht="15">
      <c r="A200" s="479"/>
      <c r="B200" s="480"/>
      <c r="C200" s="59"/>
      <c r="D200" s="477"/>
      <c r="E200" s="60"/>
      <c r="F200" s="478"/>
    </row>
    <row r="201" spans="1:6" ht="15">
      <c r="A201" s="479" t="s">
        <v>779</v>
      </c>
      <c r="B201" s="480" t="s">
        <v>780</v>
      </c>
      <c r="C201" s="59" t="s">
        <v>8</v>
      </c>
      <c r="D201" s="477">
        <v>1</v>
      </c>
      <c r="E201" s="60"/>
      <c r="F201" s="478">
        <f>D201*E201</f>
        <v>0</v>
      </c>
    </row>
    <row r="202" spans="1:6" ht="15">
      <c r="A202" s="479"/>
      <c r="B202" s="480"/>
      <c r="C202" s="59"/>
      <c r="D202" s="477"/>
      <c r="E202" s="60"/>
      <c r="F202" s="478"/>
    </row>
    <row r="203" spans="1:6" ht="15">
      <c r="A203" s="479" t="s">
        <v>781</v>
      </c>
      <c r="B203" s="480" t="s">
        <v>782</v>
      </c>
      <c r="C203" s="59" t="s">
        <v>8</v>
      </c>
      <c r="D203" s="477">
        <v>1</v>
      </c>
      <c r="E203" s="60"/>
      <c r="F203" s="478">
        <f>D203*E203</f>
        <v>0</v>
      </c>
    </row>
    <row r="204" spans="1:6" ht="15">
      <c r="A204" s="479"/>
      <c r="B204" s="480"/>
      <c r="C204" s="59"/>
      <c r="D204" s="477"/>
      <c r="E204" s="60"/>
      <c r="F204" s="478"/>
    </row>
    <row r="205" spans="1:6" ht="15">
      <c r="A205" s="479"/>
      <c r="B205" s="476" t="s">
        <v>783</v>
      </c>
      <c r="C205" s="59"/>
      <c r="D205" s="477"/>
      <c r="E205" s="60"/>
      <c r="F205" s="478"/>
    </row>
    <row r="206" spans="1:6" ht="15">
      <c r="A206" s="479"/>
      <c r="B206" s="480"/>
      <c r="C206" s="59"/>
      <c r="D206" s="477"/>
      <c r="E206" s="60"/>
      <c r="F206" s="478"/>
    </row>
    <row r="207" spans="1:6" ht="30">
      <c r="A207" s="479" t="s">
        <v>784</v>
      </c>
      <c r="B207" s="480" t="s">
        <v>785</v>
      </c>
      <c r="C207" s="59" t="s">
        <v>8</v>
      </c>
      <c r="D207" s="477">
        <v>2</v>
      </c>
      <c r="E207" s="60"/>
      <c r="F207" s="478">
        <f>D207*E207</f>
        <v>0</v>
      </c>
    </row>
    <row r="208" spans="1:6" ht="15">
      <c r="A208" s="479"/>
      <c r="B208" s="480"/>
      <c r="C208" s="59"/>
      <c r="D208" s="477"/>
      <c r="E208" s="60"/>
      <c r="F208" s="478"/>
    </row>
    <row r="209" spans="1:6" ht="30">
      <c r="A209" s="479" t="s">
        <v>786</v>
      </c>
      <c r="B209" s="480" t="s">
        <v>787</v>
      </c>
      <c r="C209" s="59" t="s">
        <v>8</v>
      </c>
      <c r="D209" s="477">
        <v>3</v>
      </c>
      <c r="E209" s="60"/>
      <c r="F209" s="478">
        <f>D209*E209</f>
        <v>0</v>
      </c>
    </row>
    <row r="210" spans="1:6" ht="15">
      <c r="A210" s="479"/>
      <c r="B210" s="480"/>
      <c r="C210" s="59"/>
      <c r="D210" s="477"/>
      <c r="E210" s="60"/>
      <c r="F210" s="478"/>
    </row>
    <row r="211" spans="1:6" ht="30">
      <c r="A211" s="479" t="s">
        <v>788</v>
      </c>
      <c r="B211" s="480" t="s">
        <v>789</v>
      </c>
      <c r="C211" s="59" t="s">
        <v>8</v>
      </c>
      <c r="D211" s="477">
        <v>1</v>
      </c>
      <c r="E211" s="60"/>
      <c r="F211" s="478">
        <f>D211*E211</f>
        <v>0</v>
      </c>
    </row>
    <row r="212" spans="1:6" ht="15">
      <c r="A212" s="479"/>
      <c r="B212" s="480"/>
      <c r="C212" s="59"/>
      <c r="D212" s="477"/>
      <c r="E212" s="60"/>
      <c r="F212" s="478"/>
    </row>
    <row r="213" spans="1:6" ht="30">
      <c r="A213" s="479" t="s">
        <v>790</v>
      </c>
      <c r="B213" s="480" t="s">
        <v>791</v>
      </c>
      <c r="C213" s="59" t="s">
        <v>8</v>
      </c>
      <c r="D213" s="477">
        <v>1</v>
      </c>
      <c r="E213" s="60"/>
      <c r="F213" s="478">
        <f>D213*E213</f>
        <v>0</v>
      </c>
    </row>
    <row r="214" spans="1:6" ht="15">
      <c r="A214" s="479"/>
      <c r="B214" s="480"/>
      <c r="C214" s="59"/>
      <c r="D214" s="477"/>
      <c r="E214" s="60"/>
      <c r="F214" s="478"/>
    </row>
    <row r="215" spans="1:6" ht="30">
      <c r="A215" s="479" t="s">
        <v>792</v>
      </c>
      <c r="B215" s="480" t="s">
        <v>793</v>
      </c>
      <c r="C215" s="59" t="s">
        <v>8</v>
      </c>
      <c r="D215" s="477">
        <v>2</v>
      </c>
      <c r="E215" s="60"/>
      <c r="F215" s="478">
        <f>D215*E215</f>
        <v>0</v>
      </c>
    </row>
    <row r="216" spans="1:6" ht="15">
      <c r="A216" s="479"/>
      <c r="B216" s="480"/>
      <c r="C216" s="59"/>
      <c r="D216" s="477"/>
      <c r="E216" s="60"/>
      <c r="F216" s="478"/>
    </row>
    <row r="217" spans="1:6" ht="15">
      <c r="A217" s="479"/>
      <c r="B217" s="476" t="s">
        <v>794</v>
      </c>
      <c r="C217" s="59"/>
      <c r="D217" s="477"/>
      <c r="E217" s="60"/>
      <c r="F217" s="478"/>
    </row>
    <row r="218" spans="1:6" ht="15">
      <c r="A218" s="479" t="s">
        <v>795</v>
      </c>
      <c r="B218" s="480" t="s">
        <v>796</v>
      </c>
      <c r="C218" s="59" t="s">
        <v>8</v>
      </c>
      <c r="D218" s="477">
        <v>21</v>
      </c>
      <c r="E218" s="60"/>
      <c r="F218" s="478">
        <f t="shared" ref="F218:F219" si="0">E218*D218</f>
        <v>0</v>
      </c>
    </row>
    <row r="219" spans="1:6" ht="15">
      <c r="A219" s="479" t="s">
        <v>797</v>
      </c>
      <c r="B219" s="480" t="s">
        <v>798</v>
      </c>
      <c r="C219" s="59" t="s">
        <v>8</v>
      </c>
      <c r="D219" s="477">
        <v>5</v>
      </c>
      <c r="E219" s="60"/>
      <c r="F219" s="478">
        <f t="shared" si="0"/>
        <v>0</v>
      </c>
    </row>
    <row r="220" spans="1:6" ht="15">
      <c r="A220" s="479"/>
      <c r="B220" s="480"/>
      <c r="C220" s="59"/>
      <c r="D220" s="477"/>
      <c r="E220" s="60"/>
      <c r="F220" s="478"/>
    </row>
    <row r="221" spans="1:6" ht="15">
      <c r="A221" s="479"/>
      <c r="B221" s="476" t="s">
        <v>799</v>
      </c>
      <c r="C221" s="59"/>
      <c r="D221" s="477"/>
      <c r="E221" s="60"/>
      <c r="F221" s="478"/>
    </row>
    <row r="222" spans="1:6" ht="15">
      <c r="A222" s="479" t="s">
        <v>800</v>
      </c>
      <c r="B222" s="480" t="s">
        <v>801</v>
      </c>
      <c r="C222" s="59" t="s">
        <v>8</v>
      </c>
      <c r="D222" s="477">
        <v>168</v>
      </c>
      <c r="E222" s="60"/>
      <c r="F222" s="478">
        <f>D222*E222</f>
        <v>0</v>
      </c>
    </row>
    <row r="223" spans="1:6" ht="15">
      <c r="A223" s="479" t="s">
        <v>802</v>
      </c>
      <c r="B223" s="480" t="s">
        <v>803</v>
      </c>
      <c r="C223" s="59" t="s">
        <v>8</v>
      </c>
      <c r="D223" s="477">
        <v>40</v>
      </c>
      <c r="E223" s="60"/>
      <c r="F223" s="478">
        <f>D223*E223</f>
        <v>0</v>
      </c>
    </row>
    <row r="224" spans="1:6" ht="15">
      <c r="A224" s="479"/>
      <c r="B224" s="480"/>
      <c r="C224" s="59"/>
      <c r="D224" s="477"/>
      <c r="E224" s="60"/>
      <c r="F224" s="478"/>
    </row>
    <row r="225" spans="1:6" ht="15">
      <c r="A225" s="479" t="s">
        <v>804</v>
      </c>
      <c r="B225" s="480" t="s">
        <v>805</v>
      </c>
      <c r="C225" s="59" t="s">
        <v>8</v>
      </c>
      <c r="D225" s="477">
        <v>1</v>
      </c>
      <c r="E225" s="60"/>
      <c r="F225" s="478">
        <f>D225*E225</f>
        <v>0</v>
      </c>
    </row>
    <row r="226" spans="1:6" ht="15">
      <c r="A226" s="479"/>
      <c r="B226" s="480"/>
      <c r="C226" s="59"/>
      <c r="D226" s="477"/>
      <c r="E226" s="60"/>
      <c r="F226" s="478"/>
    </row>
    <row r="227" spans="1:6" ht="15">
      <c r="A227" s="479" t="s">
        <v>806</v>
      </c>
      <c r="B227" s="480" t="s">
        <v>807</v>
      </c>
      <c r="C227" s="59" t="s">
        <v>8</v>
      </c>
      <c r="D227" s="477">
        <v>1</v>
      </c>
      <c r="E227" s="60"/>
      <c r="F227" s="478">
        <f>D227*E227</f>
        <v>0</v>
      </c>
    </row>
    <row r="228" spans="1:6" ht="15.6" thickBot="1">
      <c r="A228" s="108"/>
      <c r="B228" s="76"/>
      <c r="C228" s="95"/>
      <c r="D228" s="78"/>
      <c r="E228" s="482"/>
      <c r="F228" s="69"/>
    </row>
    <row r="229" spans="1:6" ht="19.8" thickBot="1">
      <c r="A229" s="86" t="s">
        <v>594</v>
      </c>
      <c r="B229" s="483" t="s">
        <v>808</v>
      </c>
      <c r="C229" s="62"/>
      <c r="D229" s="63"/>
      <c r="E229" s="64" t="s">
        <v>612</v>
      </c>
      <c r="F229" s="484">
        <f>SUM(F157:F228)</f>
        <v>0</v>
      </c>
    </row>
    <row r="230" spans="1:6" ht="15">
      <c r="A230" s="83"/>
      <c r="B230" s="485"/>
      <c r="C230" s="80"/>
      <c r="D230" s="81"/>
      <c r="E230" s="82"/>
      <c r="F230" s="85"/>
    </row>
  </sheetData>
  <mergeCells count="3">
    <mergeCell ref="A1:F2"/>
    <mergeCell ref="A3:B3"/>
    <mergeCell ref="A4:F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6</vt:i4>
      </vt:variant>
    </vt:vector>
  </HeadingPairs>
  <TitlesOfParts>
    <vt:vector size="14" baseType="lpstr">
      <vt:lpstr>Rekapitulacija</vt:lpstr>
      <vt:lpstr>1-Cesta</vt:lpstr>
      <vt:lpstr>2-MK</vt:lpstr>
      <vt:lpstr>3-FK</vt:lpstr>
      <vt:lpstr>4-CR</vt:lpstr>
      <vt:lpstr>5-TK</vt:lpstr>
      <vt:lpstr>6-PLIN</vt:lpstr>
      <vt:lpstr>7-VODOVOD</vt:lpstr>
      <vt:lpstr>'1-Cesta'!Področje_tiskanja</vt:lpstr>
      <vt:lpstr>'2-MK'!Področje_tiskanja</vt:lpstr>
      <vt:lpstr>'3-FK'!Področje_tiskanja</vt:lpstr>
      <vt:lpstr>'4-CR'!Področje_tiskanja</vt:lpstr>
      <vt:lpstr>Rekapitulacija!Področje_tiskanja</vt:lpstr>
      <vt:lpstr>'1-Cesta'!Tiskanje_naslovov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domen.dolsak@luz.si</dc:creator>
  <cp:lastModifiedBy>Darko Drole</cp:lastModifiedBy>
  <cp:lastPrinted>2020-03-22T09:41:30Z</cp:lastPrinted>
  <dcterms:created xsi:type="dcterms:W3CDTF">2013-04-10T05:29:44Z</dcterms:created>
  <dcterms:modified xsi:type="dcterms:W3CDTF">2022-03-28T08:03:56Z</dcterms:modified>
</cp:coreProperties>
</file>